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60" windowWidth="19440" windowHeight="8835" activeTab="2"/>
  </bookViews>
  <sheets>
    <sheet name="Görev Listesi" sheetId="2" r:id="rId1"/>
    <sheet name="Haftalık Form" sheetId="1" r:id="rId2"/>
    <sheet name="Aylık Form" sheetId="3" r:id="rId3"/>
    <sheet name="Devamsızlık" sheetId="4" r:id="rId4"/>
    <sheet name="Sayfa1" sheetId="5" r:id="rId5"/>
  </sheets>
  <definedNames>
    <definedName name="OLE_LINK1" localSheetId="3">Devamsızlık!$A$2</definedName>
    <definedName name="_xlnm.Print_Area" localSheetId="2">'Aylık Form'!$A$2:$D$39</definedName>
    <definedName name="_xlnm.Print_Area" localSheetId="3">Devamsızlık!$A$2:$AH$48</definedName>
    <definedName name="_xlnm.Print_Area" localSheetId="1">'Haftalık Form'!$A$2:$S$17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4" l="1"/>
  <c r="E28" i="4"/>
  <c r="E5" i="4"/>
  <c r="B12" i="2"/>
  <c r="B13" i="2"/>
  <c r="B14" i="2"/>
  <c r="B15" i="2"/>
  <c r="B16" i="2"/>
  <c r="B17" i="2"/>
  <c r="B18" i="2"/>
  <c r="B19" i="2"/>
  <c r="B20" i="2"/>
  <c r="B21" i="2"/>
  <c r="B22" i="2"/>
  <c r="B23" i="2"/>
  <c r="B24" i="2"/>
  <c r="B25" i="2"/>
  <c r="B26" i="2"/>
  <c r="B27" i="2"/>
  <c r="B28" i="2"/>
  <c r="B29" i="2"/>
  <c r="B5" i="2"/>
  <c r="B6" i="2"/>
  <c r="B7" i="2"/>
  <c r="B8" i="2"/>
  <c r="B9" i="2"/>
  <c r="B10" i="2"/>
  <c r="B11" i="2"/>
  <c r="AG37" i="4" l="1"/>
  <c r="AG36" i="4"/>
  <c r="H37" i="4"/>
  <c r="H36" i="4"/>
  <c r="AH28" i="4"/>
  <c r="D14" i="3"/>
  <c r="D16" i="3" s="1"/>
  <c r="AH4" i="4"/>
  <c r="AG13" i="4"/>
  <c r="AG12" i="4"/>
  <c r="H13" i="4"/>
  <c r="H12" i="4"/>
  <c r="E4" i="4"/>
  <c r="B11" i="3"/>
  <c r="B6" i="3"/>
  <c r="O5" i="1"/>
  <c r="O3" i="1"/>
  <c r="E6" i="1"/>
  <c r="E5" i="1"/>
  <c r="E3" i="1"/>
  <c r="B12" i="3"/>
  <c r="C14" i="3"/>
  <c r="O4" i="1" l="1"/>
  <c r="D15" i="3"/>
  <c r="D17" i="3"/>
  <c r="D18" i="3"/>
  <c r="E4" i="1"/>
  <c r="E13" i="1"/>
  <c r="O13" i="1" s="1"/>
  <c r="O6" i="1"/>
</calcChain>
</file>

<file path=xl/sharedStrings.xml><?xml version="1.0" encoding="utf-8"?>
<sst xmlns="http://schemas.openxmlformats.org/spreadsheetml/2006/main" count="282" uniqueCount="154">
  <si>
    <t>İşletmede öğrenim gören öğrencilerin eğitimini olumsuz yönde etkileyen hususlar: (varsa yazınız.)</t>
  </si>
  <si>
    <t>BelirBelirlenen aksaklıklarla ilgili yapılan rehberlik ve alınan önlemler:</t>
  </si>
  <si>
    <t>Aylık Rehberlik formunda belirtilmesinde yarar görülen hususlar:</t>
  </si>
  <si>
    <t>İŞLETMEDE MESLEK EĞİTİMİ GÜNLÜK REHBERLİK GÖREV FORMU</t>
  </si>
  <si>
    <t>İzlemede Sorumlu olduğu Öğrenci Sayısı:</t>
  </si>
  <si>
    <t>İşletmenin Adı:</t>
  </si>
  <si>
    <t>Meslek Alan/Dalı:</t>
  </si>
  <si>
    <t>Görev Tarihi:</t>
  </si>
  <si>
    <t>Aylık Rehberlik Formuna Göre;</t>
  </si>
  <si>
    <t>……………………………….</t>
  </si>
  <si>
    <t>İşletme Yetkilisi</t>
  </si>
  <si>
    <t>Koordinatör Öğretmen</t>
  </si>
  <si>
    <t>Koordinatör Müdür Yardımcısı</t>
  </si>
  <si>
    <t>İmza</t>
  </si>
  <si>
    <t xml:space="preserve">Açıklamalar: Bu form koordinatör öğretmen tarafından her görev için görev haftası  başında   Koordinatör Müdür  Yardımcısından alınır. Görev  sonrasında  okula   geldiği gün  içinde  imzaları  tamamlanmış  olarak Koordinatör Müdür  Yardımcısına  teslim edilir.
Bu form  “Aylık Rehberlik Formu’ nun doldurulmasında esas alınır ve rapora eklenir.
</t>
  </si>
  <si>
    <t>Koordinatör Öğretmen Ad Soyad</t>
  </si>
  <si>
    <t>İşletme Adı</t>
  </si>
  <si>
    <t>Öğrenci Sayısı</t>
  </si>
  <si>
    <t>Meslek Alan Dalı</t>
  </si>
  <si>
    <t>S.No</t>
  </si>
  <si>
    <t>Sıra No:</t>
  </si>
  <si>
    <t>İME-AYLIK REHBERLİK</t>
  </si>
  <si>
    <t>KAYSERİ</t>
  </si>
  <si>
    <t xml:space="preserve">       Okul/Kurumumuz</t>
  </si>
  <si>
    <t xml:space="preserve">                     Okul/Kurumumuz  alanı öğrencilerinin meslek eğitimi </t>
  </si>
  <si>
    <t xml:space="preserve">gördüğü işletmede yapmış olduğum bir aylık koordinatörlük görevlerim sırasında tespit ettiğim hususlar aşağıda belirtilmiştir. </t>
  </si>
  <si>
    <t xml:space="preserve">       Bilgilerinizi ve gereğini arz ederim.</t>
  </si>
  <si>
    <t>İşletmenin Adı :</t>
  </si>
  <si>
    <t>İşletme Eğitim Yetkilisi</t>
  </si>
  <si>
    <t>Adı Soyadı</t>
  </si>
  <si>
    <t>Koor. Öğretmen</t>
  </si>
  <si>
    <t>Koordinatörün Rehberlik Yaptığı Konular</t>
  </si>
  <si>
    <t>Değerlendirme ve Öneriler</t>
  </si>
  <si>
    <t>5. Yapılan işlerle ilgili olarak  her öğrenciye iş dosyası tutturuluyor mu?</t>
  </si>
  <si>
    <t xml:space="preserve">6. Öğrencilere 3308 sayılı Kanunun 25 inci maddesine göre aylık  ücret ödeniyor mu? </t>
  </si>
  <si>
    <t>2. Öğrencilerin günlük çalışmaları yıllık eğitim plânına uygun olarak plânlanmış mı?</t>
  </si>
  <si>
    <t>3. Öğrenci devam durumu günlük olarak takip ediliyor mu?</t>
  </si>
  <si>
    <t>4. Meslek eğitimi çalışmaları puanla değerlendiriliyor mu?</t>
  </si>
  <si>
    <t>10. Öğrencilerin telafi eğitimine alınması gerekiyor mu? Gerekiyorsa hangi konularda telafi eğitimi uygulanmalı?</t>
  </si>
  <si>
    <r>
      <rPr>
        <b/>
        <u/>
        <sz val="10"/>
        <color theme="1"/>
        <rFont val="Calibri"/>
        <family val="2"/>
        <charset val="162"/>
        <scheme val="minor"/>
      </rPr>
      <t>A. Meslekî ve Teknik  Eğitim Yönetmeliği ile ilgili konular:</t>
    </r>
    <r>
      <rPr>
        <sz val="10"/>
        <color theme="1"/>
        <rFont val="Calibri"/>
        <family val="2"/>
        <charset val="162"/>
        <scheme val="minor"/>
      </rPr>
      <t xml:space="preserve">
1. Usta öğretici/eğitici personelin yıllık eğitim plânı (Gelişim Tablosu) var mı?
Uyguluyor mu? Öğrencilere sürekli aynı işlem mi,  rotasyona göre mi eğitim yaptırılıyor?</t>
    </r>
  </si>
  <si>
    <r>
      <rPr>
        <b/>
        <u/>
        <sz val="10"/>
        <color theme="1"/>
        <rFont val="Calibri"/>
        <family val="2"/>
        <charset val="162"/>
        <scheme val="minor"/>
      </rPr>
      <t>B. Eğitici Personelle ilgili konular:</t>
    </r>
    <r>
      <rPr>
        <sz val="10"/>
        <color theme="1"/>
        <rFont val="Calibri"/>
        <family val="2"/>
        <charset val="162"/>
        <scheme val="minor"/>
      </rPr>
      <t xml:space="preserve">
1. İşletmenin meslek eğitimi ile görevli personelinin usta öğreticilik belgesi var mı?</t>
    </r>
  </si>
  <si>
    <r>
      <rPr>
        <b/>
        <u/>
        <sz val="10"/>
        <color theme="1"/>
        <rFont val="Calibri"/>
        <family val="2"/>
        <charset val="162"/>
        <scheme val="minor"/>
      </rPr>
      <t xml:space="preserve">C. İşletme ile ilgili konular:
</t>
    </r>
    <r>
      <rPr>
        <sz val="10"/>
        <color theme="1"/>
        <rFont val="Calibri"/>
        <family val="2"/>
        <charset val="162"/>
        <scheme val="minor"/>
      </rPr>
      <t>1. İşletmelerde meslek eğitimi,  yıllık çalışma takvimine uygun olarak sürdürülüyormu?</t>
    </r>
  </si>
  <si>
    <t>2. İşletmede meslek eğitiminin mevzuata göre sürdürülmesi ile ilgili gerekli  tedbirler alınıyor mu? (Meslekî ve Teknik Eğitim Yönetmeliği madde 196.)</t>
  </si>
  <si>
    <t>3. Okul/kurum,  öğretim programlarını (Gelişim Tablosu) işletmeye verdi mi?</t>
  </si>
  <si>
    <t>D. Açıklanması gereken diğer hususlar:</t>
  </si>
  <si>
    <t>2. Eğitici personelin sorumlu olduğu öğrenci grubu sayısı Meslekî ve Teknik Eğitim Yönetmeliğinin 192’ inci maddesine uygun mu?</t>
  </si>
  <si>
    <t>3. Meslek eğitimi konusunda koordinatör tarafından eğitici personele yapılan rehberlik ve konusu.</t>
  </si>
  <si>
    <t>4. Eğitici personelin geliştirme ve uyum kursuna ihtiyacı var mı?</t>
  </si>
  <si>
    <t>4. Öğrenciler için gelişim tablosu uygulanıyor mu?</t>
  </si>
  <si>
    <t>5. İşletme yetkililerinin meslek eğitiminin uygulanışı ve öğretim programları konusundaki görüş ve önerileri</t>
  </si>
  <si>
    <t>7. Meslek eğitimi,  çalışma saatlerinde yapılıyor mu?</t>
  </si>
  <si>
    <t>8. İş güvenliği konusunda öğrencilere yeterli bilgi veriliyor ve gerekli tedbirler alınıyor mu?</t>
  </si>
  <si>
    <t>9. Öğrenciler disiplin,  kılık-kıyafet ve  işletmenin kurallarına uyuyor mu?</t>
  </si>
  <si>
    <t>İŞLETMELERDE MESLEK EĞİTİMİ KOORDİNATÖRLERİNİN İŞLETMEYE YAPACAĞI 
AYLIK REHBERLİK RAPOR FORMU</t>
  </si>
  <si>
    <t>Var/Yok  Uyguluyor/Uygulamıyor
Aynı İşlem/Rotasyona Göre</t>
  </si>
  <si>
    <t xml:space="preserve">            Evet                      Hayır</t>
  </si>
  <si>
    <t>öğrencilerinin meslek eğitimi</t>
  </si>
  <si>
    <t>ATATÜRK ANADOLU TEKNİK VE ENDÜSTRİ MESLEK LİSESİ ÖĞRENCİLERİNİN</t>
  </si>
  <si>
    <t>İŞLETMELERDE MESLEK EĞİTİMİ AYLIK DEVAM-DEVAMSIZLIK BİLDİRİM ÇİZELGESİ</t>
  </si>
  <si>
    <t>GÜNLER</t>
  </si>
  <si>
    <t>TOPLAM</t>
  </si>
  <si>
    <t>DEVAMSIZLIĞI</t>
  </si>
  <si>
    <t>ÖZÜRLÜ</t>
  </si>
  <si>
    <t>ÖZÜRSÜZ</t>
  </si>
  <si>
    <t>S</t>
  </si>
  <si>
    <t>Ö</t>
  </si>
  <si>
    <t>ÖĞRENCİNİN</t>
  </si>
  <si>
    <t>İncelendi</t>
  </si>
  <si>
    <t>Devamsızlığın Gösterileceği Semboller</t>
  </si>
  <si>
    <t>1.</t>
  </si>
  <si>
    <t>5.</t>
  </si>
  <si>
    <t>2.</t>
  </si>
  <si>
    <t>6.</t>
  </si>
  <si>
    <t>Adı - Soyadı</t>
  </si>
  <si>
    <t>…………………………………..</t>
  </si>
  <si>
    <t>3.</t>
  </si>
  <si>
    <t>7.</t>
  </si>
  <si>
    <t>Kaşe - İmza</t>
  </si>
  <si>
    <t>4.</t>
  </si>
  <si>
    <t xml:space="preserve">Bu çizelge, işletme tarafından tutulacak, öğrencinin işletmede bulunması gereken günlere ait devamsızlık durumları ilgili sütunda aşağıda gösterilen uygun sembolle belirlenecektir.  </t>
  </si>
  <si>
    <t>ANADOLU OKUL YAYINLARI ANK. :(312.384 45 48-49) * KOD NO: 90101</t>
  </si>
  <si>
    <r>
      <t>(</t>
    </r>
    <r>
      <rPr>
        <b/>
        <sz val="12"/>
        <color theme="1"/>
        <rFont val="Calibri"/>
        <family val="2"/>
        <charset val="162"/>
        <scheme val="minor"/>
      </rPr>
      <t>İ</t>
    </r>
    <r>
      <rPr>
        <sz val="12"/>
        <color theme="1"/>
        <rFont val="Calibri"/>
        <family val="2"/>
        <charset val="162"/>
        <scheme val="minor"/>
      </rPr>
      <t>) İzinli</t>
    </r>
  </si>
  <si>
    <r>
      <t>(</t>
    </r>
    <r>
      <rPr>
        <b/>
        <sz val="12"/>
        <color theme="1"/>
        <rFont val="Calibri"/>
        <family val="2"/>
        <charset val="162"/>
        <scheme val="minor"/>
      </rPr>
      <t>D</t>
    </r>
    <r>
      <rPr>
        <sz val="12"/>
        <color theme="1"/>
        <rFont val="Calibri"/>
        <family val="2"/>
        <charset val="162"/>
        <scheme val="minor"/>
      </rPr>
      <t>) Özürlü Devamsız</t>
    </r>
  </si>
  <si>
    <r>
      <t>(</t>
    </r>
    <r>
      <rPr>
        <b/>
        <sz val="12"/>
        <color theme="1"/>
        <rFont val="Calibri"/>
        <family val="2"/>
        <charset val="162"/>
        <scheme val="minor"/>
      </rPr>
      <t>H</t>
    </r>
    <r>
      <rPr>
        <sz val="12"/>
        <color theme="1"/>
        <rFont val="Calibri"/>
        <family val="2"/>
        <charset val="162"/>
        <scheme val="minor"/>
      </rPr>
      <t>) Hasta</t>
    </r>
  </si>
  <si>
    <r>
      <t>(</t>
    </r>
    <r>
      <rPr>
        <b/>
        <sz val="12"/>
        <color theme="1"/>
        <rFont val="Calibri"/>
        <family val="2"/>
        <charset val="162"/>
        <scheme val="minor"/>
      </rPr>
      <t>S</t>
    </r>
    <r>
      <rPr>
        <sz val="12"/>
        <color theme="1"/>
        <rFont val="Calibri"/>
        <family val="2"/>
        <charset val="162"/>
        <scheme val="minor"/>
      </rPr>
      <t>) Sabah</t>
    </r>
  </si>
  <si>
    <r>
      <t>(</t>
    </r>
    <r>
      <rPr>
        <b/>
        <sz val="12"/>
        <color theme="1"/>
        <rFont val="Calibri"/>
        <family val="2"/>
        <charset val="162"/>
        <scheme val="minor"/>
      </rPr>
      <t>R</t>
    </r>
    <r>
      <rPr>
        <sz val="12"/>
        <color theme="1"/>
        <rFont val="Calibri"/>
        <family val="2"/>
        <charset val="162"/>
        <scheme val="minor"/>
      </rPr>
      <t>) Raporlu</t>
    </r>
  </si>
  <si>
    <r>
      <t>(</t>
    </r>
    <r>
      <rPr>
        <b/>
        <sz val="12"/>
        <color theme="1"/>
        <rFont val="Calibri"/>
        <family val="2"/>
        <charset val="162"/>
        <scheme val="minor"/>
      </rPr>
      <t>Ö</t>
    </r>
    <r>
      <rPr>
        <sz val="12"/>
        <color theme="1"/>
        <rFont val="Calibri"/>
        <family val="2"/>
        <charset val="162"/>
        <scheme val="minor"/>
      </rPr>
      <t>) Öğle</t>
    </r>
  </si>
  <si>
    <r>
      <t>(</t>
    </r>
    <r>
      <rPr>
        <b/>
        <sz val="12"/>
        <color theme="1"/>
        <rFont val="Calibri"/>
        <family val="2"/>
        <charset val="162"/>
        <scheme val="minor"/>
      </rPr>
      <t>T</t>
    </r>
    <r>
      <rPr>
        <sz val="12"/>
        <color theme="1"/>
        <rFont val="Calibri"/>
        <family val="2"/>
        <charset val="162"/>
        <scheme val="minor"/>
      </rPr>
      <t>) Resmi Tatil</t>
    </r>
  </si>
  <si>
    <r>
      <t>(</t>
    </r>
    <r>
      <rPr>
        <b/>
        <sz val="12"/>
        <color theme="1"/>
        <rFont val="Calibri"/>
        <family val="2"/>
        <charset val="162"/>
        <scheme val="minor"/>
      </rPr>
      <t>İ</t>
    </r>
    <r>
      <rPr>
        <sz val="12"/>
        <color theme="1"/>
        <rFont val="Calibri"/>
        <family val="2"/>
        <charset val="162"/>
        <scheme val="minor"/>
      </rPr>
      <t>), (</t>
    </r>
    <r>
      <rPr>
        <b/>
        <sz val="12"/>
        <color theme="1"/>
        <rFont val="Calibri"/>
        <family val="2"/>
        <charset val="162"/>
        <scheme val="minor"/>
      </rPr>
      <t>H</t>
    </r>
    <r>
      <rPr>
        <sz val="12"/>
        <color theme="1"/>
        <rFont val="Calibri"/>
        <family val="2"/>
        <charset val="162"/>
        <scheme val="minor"/>
      </rPr>
      <t>), (</t>
    </r>
    <r>
      <rPr>
        <b/>
        <sz val="12"/>
        <color theme="1"/>
        <rFont val="Calibri"/>
        <family val="2"/>
        <charset val="162"/>
        <scheme val="minor"/>
      </rPr>
      <t>R</t>
    </r>
    <r>
      <rPr>
        <sz val="12"/>
        <color theme="1"/>
        <rFont val="Calibri"/>
        <family val="2"/>
        <charset val="162"/>
        <scheme val="minor"/>
      </rPr>
      <t xml:space="preserve"> ) sembolleri ile gösterilen devamsızlıklar toplamı özürlü devamsızlık sütununa yazılacaktır.</t>
    </r>
  </si>
  <si>
    <t>2014 /2015 ÖĞRETİM YILI</t>
  </si>
  <si>
    <t>Alan/Dal</t>
  </si>
  <si>
    <t>:</t>
  </si>
  <si>
    <t>Sınıfı</t>
  </si>
  <si>
    <t>İŞLETME LİSTESİ</t>
  </si>
  <si>
    <t>Okul No</t>
  </si>
  <si>
    <t>Öğrenci Adı</t>
  </si>
  <si>
    <t>Okul no</t>
  </si>
  <si>
    <t>……./…../ 2015</t>
  </si>
  <si>
    <t>……/…../2015</t>
  </si>
  <si>
    <t>İşletme Adresi</t>
  </si>
  <si>
    <t>Telefon Numarası</t>
  </si>
  <si>
    <t>Görev Tarihi</t>
  </si>
  <si>
    <t>Telefon No</t>
  </si>
  <si>
    <r>
      <t>İşletmenin Adı</t>
    </r>
    <r>
      <rPr>
        <b/>
        <sz val="12"/>
        <color theme="1"/>
        <rFont val="Calibri"/>
        <family val="2"/>
        <charset val="162"/>
        <scheme val="minor"/>
      </rPr>
      <t xml:space="preserve">                                                                                                                                        </t>
    </r>
  </si>
  <si>
    <t>E-posta</t>
  </si>
  <si>
    <t>TALAS ATATÜRK MESLEKİ VE TEKNİK ANADOLU LİSESİ MÜDÜRLÜĞÜ’NE</t>
  </si>
  <si>
    <t>Adres:</t>
  </si>
  <si>
    <t>Belgenin ait olduğu ay :</t>
  </si>
  <si>
    <t>Belgenin Düzenlendiği Tarih :</t>
  </si>
  <si>
    <t>Belgenin Ait Olduğu Tarih:</t>
  </si>
  <si>
    <t>Ocak</t>
  </si>
  <si>
    <t>Şubat</t>
  </si>
  <si>
    <t>Mart</t>
  </si>
  <si>
    <t>Nisan</t>
  </si>
  <si>
    <t>Mayıs</t>
  </si>
  <si>
    <t>Haziran</t>
  </si>
  <si>
    <t>Temmuz</t>
  </si>
  <si>
    <t>Ağustos</t>
  </si>
  <si>
    <t>Eylül</t>
  </si>
  <si>
    <t>Ekim</t>
  </si>
  <si>
    <t>Kasım</t>
  </si>
  <si>
    <t>Aralık</t>
  </si>
  <si>
    <t>BAŞLANGIÇ TARİHİ GİRİNİZ:</t>
  </si>
  <si>
    <t>VE</t>
  </si>
  <si>
    <t>Koor.Müdür Yard.</t>
  </si>
  <si>
    <t>…./…./2015</t>
  </si>
  <si>
    <t xml:space="preserve">GÖREV TARİHLERİ   </t>
  </si>
  <si>
    <t>Sınıfı   :</t>
  </si>
  <si>
    <t>ELEKTRİK ELEKTRONİK TEK. ALANI</t>
  </si>
  <si>
    <t>12-C</t>
  </si>
  <si>
    <t>ELEKTRİK ELEKTRONİK TEK. ALAN</t>
  </si>
  <si>
    <t>320 38 40</t>
  </si>
  <si>
    <t>AL</t>
  </si>
  <si>
    <t>NAME ELEKTRİK ELEKTRONİK</t>
  </si>
  <si>
    <t>PERGA YAZILIM OTOMASYON</t>
  </si>
  <si>
    <t>KÖKSAL ELEKTRİK</t>
  </si>
  <si>
    <t>AĞAÇ İŞLERİ SANAYİ SİTESİ 25. CAD. NO:9 MELİKGAZİ</t>
  </si>
  <si>
    <t>ORGANİZE SAN. 47.CAD. NO:6</t>
  </si>
  <si>
    <t>BAHÇELİ EVLER MH. BAHÇELİEVLER CAD. ALİBOZİT.</t>
  </si>
  <si>
    <t>TAACETTİNCELİ MH.BAHADIR PLAZ K6221553</t>
  </si>
  <si>
    <t>12-D</t>
  </si>
  <si>
    <t>2.ANA BAKIM MERKEZİ KOMUTANLIĞI</t>
  </si>
  <si>
    <t>OSMAN KAVUNCU BULVARI 03523302918</t>
  </si>
  <si>
    <t>.…/…./2016</t>
  </si>
  <si>
    <t>B</t>
  </si>
  <si>
    <t>C</t>
  </si>
  <si>
    <t xml:space="preserve">A </t>
  </si>
  <si>
    <t>D</t>
  </si>
  <si>
    <t>E</t>
  </si>
  <si>
    <t>F</t>
  </si>
  <si>
    <t>G</t>
  </si>
  <si>
    <t>H</t>
  </si>
  <si>
    <t>V</t>
  </si>
  <si>
    <t>OGRETMEN ADI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</si>
</sst>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19" x14ac:knownFonts="1">
    <font>
      <sz val="11"/>
      <color theme="1"/>
      <name val="Calibri"/>
      <family val="2"/>
      <charset val="162"/>
      <scheme val="minor"/>
    </font>
    <font>
      <b/>
      <sz val="11"/>
      <color theme="1"/>
      <name val="Calibri"/>
      <family val="2"/>
      <charset val="162"/>
      <scheme val="minor"/>
    </font>
    <font>
      <sz val="10"/>
      <color theme="1"/>
      <name val="Calibri"/>
      <family val="2"/>
      <charset val="162"/>
      <scheme val="minor"/>
    </font>
    <font>
      <sz val="12"/>
      <color theme="1"/>
      <name val="Calibri"/>
      <family val="2"/>
      <charset val="162"/>
      <scheme val="minor"/>
    </font>
    <font>
      <b/>
      <sz val="12"/>
      <color theme="1"/>
      <name val="Calibri"/>
      <family val="2"/>
      <charset val="162"/>
      <scheme val="minor"/>
    </font>
    <font>
      <b/>
      <u/>
      <sz val="11"/>
      <color theme="1"/>
      <name val="Calibri"/>
      <family val="2"/>
      <charset val="162"/>
      <scheme val="minor"/>
    </font>
    <font>
      <b/>
      <sz val="14"/>
      <color theme="1"/>
      <name val="Calibri"/>
      <family val="2"/>
      <charset val="162"/>
      <scheme val="minor"/>
    </font>
    <font>
      <i/>
      <sz val="12"/>
      <color theme="1"/>
      <name val="Calibri"/>
      <family val="2"/>
      <charset val="162"/>
      <scheme val="minor"/>
    </font>
    <font>
      <b/>
      <sz val="16"/>
      <color rgb="FFFF0000"/>
      <name val="Calibri"/>
      <family val="2"/>
      <charset val="162"/>
      <scheme val="minor"/>
    </font>
    <font>
      <i/>
      <sz val="10"/>
      <color theme="1"/>
      <name val="Calibri"/>
      <family val="2"/>
      <charset val="162"/>
      <scheme val="minor"/>
    </font>
    <font>
      <b/>
      <u/>
      <sz val="10"/>
      <color theme="1"/>
      <name val="Calibri"/>
      <family val="2"/>
      <charset val="162"/>
      <scheme val="minor"/>
    </font>
    <font>
      <sz val="12"/>
      <name val="Calibri"/>
      <family val="2"/>
      <charset val="162"/>
      <scheme val="minor"/>
    </font>
    <font>
      <i/>
      <sz val="12"/>
      <color theme="2" tint="-0.499984740745262"/>
      <name val="Calibri"/>
      <family val="2"/>
      <charset val="162"/>
      <scheme val="minor"/>
    </font>
    <font>
      <sz val="10"/>
      <name val="Calibri"/>
      <family val="2"/>
      <charset val="162"/>
      <scheme val="minor"/>
    </font>
    <font>
      <b/>
      <sz val="16"/>
      <color theme="1"/>
      <name val="Calibri"/>
      <family val="2"/>
      <charset val="162"/>
      <scheme val="minor"/>
    </font>
    <font>
      <sz val="8"/>
      <color theme="1"/>
      <name val="Calibri"/>
      <family val="2"/>
      <charset val="162"/>
      <scheme val="minor"/>
    </font>
    <font>
      <u/>
      <sz val="12"/>
      <color theme="1"/>
      <name val="Calibri"/>
      <family val="2"/>
      <charset val="162"/>
      <scheme val="minor"/>
    </font>
    <font>
      <b/>
      <sz val="12"/>
      <color rgb="FFFF0000"/>
      <name val="Calibri"/>
      <family val="2"/>
      <charset val="162"/>
      <scheme val="minor"/>
    </font>
    <font>
      <sz val="7"/>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style="double">
        <color indexed="64"/>
      </left>
      <right style="double">
        <color indexed="64"/>
      </right>
      <top/>
      <bottom/>
      <diagonal/>
    </border>
    <border>
      <left style="double">
        <color auto="1"/>
      </left>
      <right/>
      <top/>
      <bottom/>
      <diagonal/>
    </border>
    <border>
      <left/>
      <right style="double">
        <color auto="1"/>
      </right>
      <top/>
      <bottom/>
      <diagonal/>
    </border>
    <border>
      <left style="double">
        <color auto="1"/>
      </left>
      <right/>
      <top style="double">
        <color auto="1"/>
      </top>
      <bottom style="thin">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style="double">
        <color auto="1"/>
      </left>
      <right/>
      <top/>
      <bottom style="thin">
        <color indexed="64"/>
      </bottom>
      <diagonal/>
    </border>
    <border>
      <left/>
      <right/>
      <top/>
      <bottom style="thin">
        <color indexed="64"/>
      </bottom>
      <diagonal/>
    </border>
    <border>
      <left/>
      <right style="double">
        <color auto="1"/>
      </right>
      <top/>
      <bottom style="thin">
        <color indexed="64"/>
      </bottom>
      <diagonal/>
    </border>
    <border>
      <left style="double">
        <color auto="1"/>
      </left>
      <right/>
      <top style="thin">
        <color indexed="64"/>
      </top>
      <bottom/>
      <diagonal/>
    </border>
    <border>
      <left/>
      <right/>
      <top style="thin">
        <color indexed="64"/>
      </top>
      <bottom/>
      <diagonal/>
    </border>
    <border>
      <left/>
      <right style="double">
        <color auto="1"/>
      </right>
      <top style="thin">
        <color indexed="64"/>
      </top>
      <bottom/>
      <diagonal/>
    </border>
    <border>
      <left style="double">
        <color auto="1"/>
      </left>
      <right/>
      <top style="thin">
        <color indexed="64"/>
      </top>
      <bottom style="double">
        <color auto="1"/>
      </bottom>
      <diagonal/>
    </border>
    <border>
      <left/>
      <right/>
      <top style="thin">
        <color indexed="64"/>
      </top>
      <bottom style="double">
        <color auto="1"/>
      </bottom>
      <diagonal/>
    </border>
    <border>
      <left/>
      <right style="double">
        <color auto="1"/>
      </right>
      <top style="thin">
        <color indexed="64"/>
      </top>
      <bottom style="double">
        <color auto="1"/>
      </bottom>
      <diagonal/>
    </border>
    <border>
      <left style="thin">
        <color indexed="64"/>
      </left>
      <right style="thin">
        <color indexed="64"/>
      </right>
      <top style="thin">
        <color indexed="64"/>
      </top>
      <bottom style="thin">
        <color indexed="64"/>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top style="thin">
        <color auto="1"/>
      </top>
      <bottom style="thin">
        <color indexed="64"/>
      </bottom>
      <diagonal/>
    </border>
    <border>
      <left/>
      <right style="thin">
        <color indexed="64"/>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double">
        <color auto="1"/>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style="thin">
        <color indexed="64"/>
      </top>
      <bottom style="thin">
        <color indexed="64"/>
      </bottom>
      <diagonal/>
    </border>
    <border>
      <left/>
      <right style="double">
        <color auto="1"/>
      </right>
      <top style="thin">
        <color indexed="64"/>
      </top>
      <bottom style="thin">
        <color auto="1"/>
      </bottom>
      <diagonal/>
    </border>
    <border>
      <left style="thin">
        <color indexed="64"/>
      </left>
      <right/>
      <top style="thin">
        <color indexed="64"/>
      </top>
      <bottom/>
      <diagonal/>
    </border>
    <border>
      <left/>
      <right/>
      <top/>
      <bottom style="double">
        <color indexed="64"/>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diagonal/>
    </border>
    <border>
      <left style="thin">
        <color auto="1"/>
      </left>
      <right style="double">
        <color auto="1"/>
      </right>
      <top style="thin">
        <color auto="1"/>
      </top>
      <bottom/>
      <diagonal/>
    </border>
    <border>
      <left/>
      <right/>
      <top style="double">
        <color auto="1"/>
      </top>
      <bottom/>
      <diagonal/>
    </border>
  </borders>
  <cellStyleXfs count="1">
    <xf numFmtId="0" fontId="0" fillId="0" borderId="0"/>
  </cellStyleXfs>
  <cellXfs count="177">
    <xf numFmtId="0" fontId="0" fillId="0" borderId="0" xfId="0"/>
    <xf numFmtId="0" fontId="0" fillId="0" borderId="0" xfId="0" applyFont="1" applyAlignment="1">
      <alignment vertical="center"/>
    </xf>
    <xf numFmtId="0" fontId="0" fillId="0" borderId="0" xfId="0" applyFont="1" applyBorder="1" applyAlignment="1">
      <alignment vertical="center"/>
    </xf>
    <xf numFmtId="0" fontId="0" fillId="0" borderId="3" xfId="0" applyFont="1" applyBorder="1" applyAlignment="1">
      <alignment vertical="center"/>
    </xf>
    <xf numFmtId="0" fontId="0" fillId="0" borderId="2"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14" fontId="0" fillId="0" borderId="0" xfId="0" applyNumberFormat="1" applyAlignment="1">
      <alignment horizontal="left"/>
    </xf>
    <xf numFmtId="0" fontId="0" fillId="0" borderId="0" xfId="0" applyAlignment="1">
      <alignment horizontal="left" vertical="center"/>
    </xf>
    <xf numFmtId="0" fontId="4" fillId="0" borderId="0" xfId="0" applyFont="1" applyAlignment="1">
      <alignment vertical="center"/>
    </xf>
    <xf numFmtId="0" fontId="4" fillId="2" borderId="16" xfId="0" applyFont="1" applyFill="1" applyBorder="1" applyAlignment="1">
      <alignment vertical="center"/>
    </xf>
    <xf numFmtId="0" fontId="7" fillId="0" borderId="16" xfId="0" applyFont="1" applyBorder="1" applyAlignment="1">
      <alignment horizontal="center" vertical="center"/>
    </xf>
    <xf numFmtId="0" fontId="3" fillId="0" borderId="0" xfId="0" applyFont="1" applyAlignment="1">
      <alignment vertical="center"/>
    </xf>
    <xf numFmtId="0" fontId="6" fillId="0" borderId="1" xfId="0" applyFont="1" applyBorder="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vertical="center"/>
    </xf>
    <xf numFmtId="0" fontId="5" fillId="0" borderId="1" xfId="0" applyFont="1" applyBorder="1" applyAlignment="1">
      <alignment horizontal="left" vertical="top"/>
    </xf>
    <xf numFmtId="0" fontId="0" fillId="0" borderId="1" xfId="0" applyFont="1" applyBorder="1" applyAlignment="1">
      <alignment horizontal="left" vertical="top"/>
    </xf>
    <xf numFmtId="0" fontId="0" fillId="0" borderId="1" xfId="0" applyFont="1" applyBorder="1" applyAlignment="1">
      <alignment horizontal="center" vertical="center"/>
    </xf>
    <xf numFmtId="0" fontId="0" fillId="0" borderId="1" xfId="0" applyFont="1" applyBorder="1" applyAlignment="1">
      <alignment horizontal="left" vertical="top" wrapText="1"/>
    </xf>
    <xf numFmtId="0" fontId="3" fillId="0" borderId="0" xfId="0" applyFont="1"/>
    <xf numFmtId="0" fontId="3" fillId="0" borderId="0" xfId="0" applyFont="1" applyAlignment="1">
      <alignment vertical="top"/>
    </xf>
    <xf numFmtId="0" fontId="3" fillId="0" borderId="2" xfId="0" applyFont="1" applyBorder="1"/>
    <xf numFmtId="0" fontId="3" fillId="0" borderId="0" xfId="0" applyFont="1" applyBorder="1"/>
    <xf numFmtId="0" fontId="3" fillId="0" borderId="3" xfId="0" applyFont="1" applyBorder="1"/>
    <xf numFmtId="14" fontId="3" fillId="0" borderId="3" xfId="0" applyNumberFormat="1"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18" xfId="0" applyFont="1" applyBorder="1" applyAlignment="1">
      <alignment vertical="center"/>
    </xf>
    <xf numFmtId="0" fontId="3" fillId="0" borderId="18" xfId="0" applyFont="1" applyBorder="1" applyAlignment="1">
      <alignment vertical="center" wrapText="1"/>
    </xf>
    <xf numFmtId="0" fontId="3" fillId="0" borderId="21" xfId="0" applyFont="1" applyBorder="1" applyAlignment="1">
      <alignment vertical="center"/>
    </xf>
    <xf numFmtId="0" fontId="4" fillId="0" borderId="18" xfId="0" applyFont="1" applyBorder="1" applyAlignment="1">
      <alignment horizontal="center" vertical="center"/>
    </xf>
    <xf numFmtId="0" fontId="3" fillId="0" borderId="18" xfId="0" applyFont="1" applyBorder="1" applyAlignment="1">
      <alignment vertical="center"/>
    </xf>
    <xf numFmtId="0" fontId="4" fillId="0" borderId="16" xfId="0" applyFont="1" applyBorder="1" applyAlignment="1">
      <alignment vertical="center"/>
    </xf>
    <xf numFmtId="0" fontId="4" fillId="0" borderId="18" xfId="0" applyFont="1" applyBorder="1" applyAlignment="1">
      <alignment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4" fillId="0" borderId="16" xfId="0" applyFont="1" applyBorder="1" applyAlignment="1">
      <alignment horizontal="center" vertical="center"/>
    </xf>
    <xf numFmtId="0" fontId="3" fillId="0" borderId="16" xfId="0" applyFont="1" applyBorder="1" applyAlignment="1">
      <alignment vertical="center"/>
    </xf>
    <xf numFmtId="0" fontId="4" fillId="0" borderId="16" xfId="0" applyFont="1" applyBorder="1" applyAlignment="1">
      <alignment vertical="center"/>
    </xf>
    <xf numFmtId="0" fontId="4" fillId="0" borderId="18" xfId="0" applyFont="1" applyBorder="1" applyAlignment="1">
      <alignment vertical="center"/>
    </xf>
    <xf numFmtId="0" fontId="3" fillId="0" borderId="16"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7" xfId="0" applyFont="1" applyBorder="1" applyAlignment="1">
      <alignment horizontal="center" vertical="center"/>
    </xf>
    <xf numFmtId="0" fontId="3" fillId="0" borderId="29" xfId="0" applyFont="1" applyBorder="1" applyAlignment="1">
      <alignment vertical="center"/>
    </xf>
    <xf numFmtId="0" fontId="3" fillId="0" borderId="24" xfId="0" applyFont="1" applyBorder="1" applyAlignment="1">
      <alignment vertical="center"/>
    </xf>
    <xf numFmtId="14" fontId="3" fillId="0" borderId="0" xfId="0" applyNumberFormat="1" applyFont="1"/>
    <xf numFmtId="0" fontId="11" fillId="0" borderId="2" xfId="0" applyFont="1" applyBorder="1" applyAlignment="1">
      <alignment horizontal="center" vertical="center"/>
    </xf>
    <xf numFmtId="0" fontId="11" fillId="0" borderId="0"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Border="1" applyAlignment="1">
      <alignment horizontal="center" vertical="center"/>
    </xf>
    <xf numFmtId="0" fontId="3" fillId="0" borderId="24" xfId="0" applyFont="1" applyBorder="1"/>
    <xf numFmtId="0" fontId="4" fillId="2" borderId="16" xfId="0" applyFont="1" applyFill="1" applyBorder="1" applyAlignment="1">
      <alignment horizontal="center" vertical="center" wrapText="1"/>
    </xf>
    <xf numFmtId="0" fontId="3" fillId="0" borderId="3" xfId="0" applyFont="1" applyBorder="1" applyAlignment="1">
      <alignment horizontal="center"/>
    </xf>
    <xf numFmtId="0" fontId="4" fillId="0" borderId="24" xfId="0" applyFont="1" applyBorder="1" applyAlignment="1">
      <alignment vertical="center"/>
    </xf>
    <xf numFmtId="0" fontId="4" fillId="0" borderId="11" xfId="0" applyFont="1" applyBorder="1" applyAlignment="1">
      <alignment vertical="center"/>
    </xf>
    <xf numFmtId="0" fontId="3" fillId="0" borderId="31" xfId="0" applyFont="1" applyBorder="1"/>
    <xf numFmtId="0" fontId="3" fillId="0" borderId="2" xfId="0" applyFont="1" applyBorder="1" applyAlignment="1">
      <alignment vertical="top"/>
    </xf>
    <xf numFmtId="14" fontId="3" fillId="0" borderId="30" xfId="0" applyNumberFormat="1" applyFont="1" applyBorder="1"/>
    <xf numFmtId="0" fontId="4" fillId="0" borderId="12" xfId="0" applyFont="1" applyBorder="1" applyAlignment="1">
      <alignment vertical="center"/>
    </xf>
    <xf numFmtId="0" fontId="4" fillId="0" borderId="30" xfId="0" applyFont="1" applyBorder="1" applyAlignment="1">
      <alignment vertical="center"/>
    </xf>
    <xf numFmtId="0" fontId="4" fillId="0" borderId="24" xfId="0" applyFont="1" applyBorder="1" applyAlignment="1"/>
    <xf numFmtId="0" fontId="3" fillId="0" borderId="0" xfId="0" applyFont="1" applyBorder="1" applyAlignment="1">
      <alignment horizontal="left" vertical="center"/>
    </xf>
    <xf numFmtId="14" fontId="8" fillId="0" borderId="0" xfId="0" applyNumberFormat="1"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0" fillId="0" borderId="16" xfId="0"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16" xfId="0" applyFont="1" applyBorder="1" applyProtection="1">
      <protection locked="0"/>
    </xf>
    <xf numFmtId="0" fontId="15" fillId="0" borderId="16" xfId="0" applyFont="1" applyBorder="1" applyAlignment="1" applyProtection="1">
      <alignment wrapText="1"/>
      <protection locked="0"/>
    </xf>
    <xf numFmtId="0" fontId="0" fillId="0" borderId="16" xfId="0" applyBorder="1" applyProtection="1">
      <protection locked="0"/>
    </xf>
    <xf numFmtId="0" fontId="7" fillId="0" borderId="16" xfId="0" applyFont="1" applyBorder="1" applyAlignment="1" applyProtection="1">
      <alignment vertical="center"/>
      <protection locked="0"/>
    </xf>
    <xf numFmtId="0" fontId="11" fillId="0" borderId="0" xfId="0" applyFont="1" applyBorder="1" applyAlignment="1">
      <alignment horizontal="left" vertical="center"/>
    </xf>
    <xf numFmtId="0" fontId="16" fillId="0" borderId="3" xfId="0" applyFont="1" applyBorder="1" applyAlignment="1">
      <alignment horizontal="right" vertical="center"/>
    </xf>
    <xf numFmtId="14" fontId="3" fillId="0" borderId="3" xfId="0" applyNumberFormat="1" applyFont="1" applyBorder="1" applyAlignment="1">
      <alignment horizontal="right" vertical="center"/>
    </xf>
    <xf numFmtId="0" fontId="4" fillId="0" borderId="24" xfId="0" applyFont="1" applyBorder="1" applyAlignment="1">
      <alignment horizontal="left" vertical="center"/>
    </xf>
    <xf numFmtId="0" fontId="3" fillId="0" borderId="24" xfId="0" applyFont="1" applyBorder="1" applyAlignment="1">
      <alignment horizontal="center" vertical="center"/>
    </xf>
    <xf numFmtId="14" fontId="3" fillId="0" borderId="16" xfId="0" applyNumberFormat="1" applyFont="1" applyBorder="1" applyAlignment="1" applyProtection="1">
      <alignment horizontal="center"/>
      <protection locked="0"/>
    </xf>
    <xf numFmtId="0" fontId="3" fillId="0" borderId="30" xfId="0" applyFont="1" applyBorder="1"/>
    <xf numFmtId="14" fontId="0" fillId="0" borderId="16" xfId="0" applyNumberFormat="1" applyBorder="1" applyProtection="1">
      <protection locked="0"/>
    </xf>
    <xf numFmtId="0" fontId="0" fillId="0" borderId="16" xfId="0" quotePrefix="1" applyBorder="1" applyProtection="1">
      <protection locked="0"/>
    </xf>
    <xf numFmtId="0" fontId="1" fillId="2" borderId="16" xfId="0" applyFont="1" applyFill="1" applyBorder="1" applyAlignment="1">
      <alignment horizontal="left" vertical="center"/>
    </xf>
    <xf numFmtId="0" fontId="14" fillId="0" borderId="8" xfId="0" applyFont="1" applyBorder="1" applyAlignment="1">
      <alignment horizont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0" fillId="0" borderId="2" xfId="0" applyFont="1" applyBorder="1" applyAlignment="1">
      <alignment horizontal="left" vertical="center"/>
    </xf>
    <xf numFmtId="0" fontId="0" fillId="0" borderId="0" xfId="0" applyFont="1" applyBorder="1" applyAlignment="1">
      <alignment horizontal="left"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11" xfId="0" applyFont="1" applyBorder="1" applyAlignment="1">
      <alignment horizontal="left" vertical="center"/>
    </xf>
    <xf numFmtId="0" fontId="0" fillId="0" borderId="12" xfId="0" applyFont="1" applyBorder="1" applyAlignment="1">
      <alignment horizontal="left" vertical="center"/>
    </xf>
    <xf numFmtId="0" fontId="0" fillId="0" borderId="3" xfId="0" applyFont="1" applyBorder="1" applyAlignment="1">
      <alignment horizontal="left" vertical="center"/>
    </xf>
    <xf numFmtId="164" fontId="0" fillId="0" borderId="8" xfId="0" applyNumberFormat="1" applyFont="1" applyBorder="1" applyAlignment="1">
      <alignment horizontal="left" vertical="center"/>
    </xf>
    <xf numFmtId="164" fontId="0" fillId="0" borderId="9" xfId="0" applyNumberFormat="1" applyFont="1" applyBorder="1" applyAlignment="1">
      <alignment horizontal="left" vertical="center"/>
    </xf>
    <xf numFmtId="0" fontId="0" fillId="0" borderId="0" xfId="0" applyFont="1" applyBorder="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horizontal="left" vertical="top"/>
    </xf>
    <xf numFmtId="0" fontId="0" fillId="0" borderId="0" xfId="0" applyFont="1" applyBorder="1" applyAlignment="1">
      <alignment horizontal="left" vertical="top"/>
    </xf>
    <xf numFmtId="0" fontId="0" fillId="0" borderId="3" xfId="0" applyFont="1" applyBorder="1" applyAlignment="1">
      <alignment horizontal="left" vertical="top"/>
    </xf>
    <xf numFmtId="0" fontId="5" fillId="0" borderId="2" xfId="0" applyFont="1" applyBorder="1" applyAlignment="1">
      <alignment horizontal="left" vertical="top"/>
    </xf>
    <xf numFmtId="0" fontId="5" fillId="0" borderId="0" xfId="0" applyFont="1" applyBorder="1" applyAlignment="1">
      <alignment horizontal="left" vertical="top"/>
    </xf>
    <xf numFmtId="0" fontId="5" fillId="0" borderId="3" xfId="0" applyFont="1" applyBorder="1" applyAlignment="1">
      <alignment horizontal="left" vertical="top"/>
    </xf>
    <xf numFmtId="0" fontId="0" fillId="0" borderId="2" xfId="0" applyFont="1" applyBorder="1" applyAlignment="1">
      <alignment horizontal="left" vertical="top" wrapText="1"/>
    </xf>
    <xf numFmtId="0" fontId="0" fillId="0" borderId="0" xfId="0" applyFont="1" applyBorder="1" applyAlignment="1">
      <alignment horizontal="left" vertical="top" wrapText="1"/>
    </xf>
    <xf numFmtId="0" fontId="0" fillId="0" borderId="3" xfId="0" applyFont="1" applyBorder="1" applyAlignment="1">
      <alignment horizontal="left" vertical="top" wrapText="1"/>
    </xf>
    <xf numFmtId="0" fontId="0" fillId="0" borderId="13" xfId="0" applyFont="1" applyBorder="1" applyAlignment="1">
      <alignment horizontal="left" vertical="top" wrapText="1"/>
    </xf>
    <xf numFmtId="0" fontId="0" fillId="0" borderId="14" xfId="0" applyFont="1" applyBorder="1" applyAlignment="1">
      <alignment horizontal="left" vertical="top" wrapText="1"/>
    </xf>
    <xf numFmtId="0" fontId="0" fillId="0" borderId="15" xfId="0" applyFont="1" applyBorder="1" applyAlignment="1">
      <alignment horizontal="left" vertical="top" wrapText="1"/>
    </xf>
    <xf numFmtId="0" fontId="0" fillId="0" borderId="2" xfId="0" applyFont="1" applyBorder="1" applyAlignment="1">
      <alignment horizontal="center"/>
    </xf>
    <xf numFmtId="0" fontId="0" fillId="0" borderId="0" xfId="0" applyFont="1" applyBorder="1" applyAlignment="1">
      <alignment horizontal="center"/>
    </xf>
    <xf numFmtId="0" fontId="0"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left" vertical="center" wrapText="1"/>
    </xf>
    <xf numFmtId="0" fontId="2" fillId="0" borderId="17" xfId="0" applyFont="1" applyBorder="1" applyAlignment="1">
      <alignment horizontal="left" vertical="center" wrapText="1"/>
    </xf>
    <xf numFmtId="0" fontId="2" fillId="0" borderId="23" xfId="0" applyFont="1" applyBorder="1" applyAlignment="1">
      <alignment horizontal="left" vertical="center" wrapText="1"/>
    </xf>
    <xf numFmtId="0" fontId="2" fillId="0" borderId="16" xfId="0" applyFont="1" applyBorder="1" applyAlignment="1">
      <alignment horizontal="left" vertical="center"/>
    </xf>
    <xf numFmtId="0" fontId="4" fillId="0" borderId="17" xfId="0" applyFont="1" applyBorder="1" applyAlignment="1">
      <alignment horizontal="center"/>
    </xf>
    <xf numFmtId="0" fontId="4" fillId="0" borderId="23" xfId="0" applyFont="1" applyBorder="1" applyAlignment="1">
      <alignment horizontal="center"/>
    </xf>
    <xf numFmtId="0" fontId="4" fillId="0" borderId="16" xfId="0" applyFont="1" applyBorder="1" applyAlignment="1">
      <alignment horizontal="center"/>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4" fillId="0" borderId="0" xfId="0" applyFont="1" applyBorder="1" applyAlignment="1">
      <alignment horizontal="left"/>
    </xf>
    <xf numFmtId="0" fontId="4" fillId="0" borderId="0" xfId="0" applyFont="1" applyBorder="1" applyAlignment="1">
      <alignment horizontal="left" vertical="top" wrapText="1"/>
    </xf>
    <xf numFmtId="0" fontId="4" fillId="0" borderId="3" xfId="0" applyFont="1" applyBorder="1" applyAlignment="1">
      <alignment horizontal="left" vertical="top" wrapText="1"/>
    </xf>
    <xf numFmtId="0" fontId="2" fillId="0" borderId="22" xfId="0" applyFont="1" applyBorder="1" applyAlignment="1">
      <alignment horizontal="left" vertical="center" wrapText="1"/>
    </xf>
    <xf numFmtId="0" fontId="2" fillId="0" borderId="24" xfId="0" applyFont="1" applyBorder="1" applyAlignment="1">
      <alignment horizontal="left" vertical="center" wrapText="1"/>
    </xf>
    <xf numFmtId="0" fontId="10" fillId="0" borderId="19" xfId="0" applyFont="1" applyBorder="1" applyAlignment="1">
      <alignment horizontal="left" vertical="top" wrapText="1"/>
    </xf>
    <xf numFmtId="0" fontId="10" fillId="0" borderId="25" xfId="0" applyFont="1" applyBorder="1" applyAlignment="1">
      <alignment horizontal="left" vertical="top" wrapText="1"/>
    </xf>
    <xf numFmtId="0" fontId="2" fillId="0" borderId="20" xfId="0" applyFont="1" applyBorder="1" applyAlignment="1">
      <alignment horizontal="left" vertical="top"/>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4" fillId="0" borderId="0" xfId="0" applyFont="1" applyBorder="1" applyAlignment="1">
      <alignment horizont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37" xfId="0" applyFont="1" applyBorder="1" applyAlignment="1">
      <alignment horizontal="left" vertical="center"/>
    </xf>
    <xf numFmtId="0" fontId="3" fillId="0" borderId="2" xfId="0" applyFont="1" applyBorder="1" applyAlignment="1">
      <alignment horizontal="center" vertical="center"/>
    </xf>
    <xf numFmtId="0" fontId="3" fillId="0" borderId="0" xfId="0" applyFont="1" applyBorder="1" applyAlignment="1">
      <alignment horizontal="left" vertical="center"/>
    </xf>
    <xf numFmtId="0" fontId="3" fillId="0" borderId="33" xfId="0" applyFont="1" applyBorder="1" applyAlignment="1">
      <alignment horizontal="left" vertical="center"/>
    </xf>
    <xf numFmtId="0" fontId="3" fillId="0" borderId="32" xfId="0" applyFont="1" applyBorder="1" applyAlignment="1">
      <alignment horizontal="left" vertical="center"/>
    </xf>
    <xf numFmtId="0" fontId="3" fillId="0" borderId="34" xfId="0" applyFont="1" applyBorder="1" applyAlignment="1">
      <alignment horizontal="lef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17" xfId="0" applyFont="1" applyBorder="1" applyAlignment="1">
      <alignment horizontal="center" vertical="center" textRotation="90" wrapText="1"/>
    </xf>
    <xf numFmtId="0" fontId="18" fillId="0" borderId="16" xfId="0" applyFont="1" applyBorder="1" applyAlignment="1">
      <alignment horizontal="center" vertical="center"/>
    </xf>
    <xf numFmtId="0" fontId="3" fillId="0" borderId="24" xfId="0" applyFont="1" applyBorder="1" applyAlignment="1">
      <alignment horizontal="left"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22" xfId="0" applyFont="1" applyBorder="1" applyAlignment="1">
      <alignment horizontal="left" vertical="center"/>
    </xf>
    <xf numFmtId="0" fontId="3" fillId="0" borderId="24" xfId="0" applyFont="1" applyBorder="1" applyAlignment="1">
      <alignment horizontal="right" vertical="center"/>
    </xf>
    <xf numFmtId="0" fontId="3" fillId="0" borderId="32" xfId="0" applyFont="1" applyBorder="1" applyAlignment="1">
      <alignment horizontal="center" vertical="center"/>
    </xf>
    <xf numFmtId="0" fontId="8" fillId="0" borderId="32" xfId="0" applyFont="1" applyBorder="1" applyAlignment="1" applyProtection="1">
      <alignment horizontal="center" vertical="center"/>
      <protection locked="0"/>
    </xf>
    <xf numFmtId="0" fontId="17" fillId="0" borderId="32" xfId="0" applyFont="1" applyBorder="1" applyAlignment="1">
      <alignment horizontal="center"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142875</xdr:colOff>
      <xdr:row>20</xdr:row>
      <xdr:rowOff>28575</xdr:rowOff>
    </xdr:from>
    <xdr:to>
      <xdr:col>3</xdr:col>
      <xdr:colOff>400050</xdr:colOff>
      <xdr:row>20</xdr:row>
      <xdr:rowOff>171450</xdr:rowOff>
    </xdr:to>
    <xdr:sp macro="" textlink="">
      <xdr:nvSpPr>
        <xdr:cNvPr id="2" name="Dikdörtgen 1"/>
        <xdr:cNvSpPr/>
      </xdr:nvSpPr>
      <xdr:spPr>
        <a:xfrm>
          <a:off x="4619625" y="5229225"/>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1066800</xdr:colOff>
      <xdr:row>20</xdr:row>
      <xdr:rowOff>28575</xdr:rowOff>
    </xdr:from>
    <xdr:to>
      <xdr:col>3</xdr:col>
      <xdr:colOff>1323975</xdr:colOff>
      <xdr:row>20</xdr:row>
      <xdr:rowOff>171450</xdr:rowOff>
    </xdr:to>
    <xdr:sp macro="" textlink="">
      <xdr:nvSpPr>
        <xdr:cNvPr id="3" name="Dikdörtgen 2"/>
        <xdr:cNvSpPr/>
      </xdr:nvSpPr>
      <xdr:spPr>
        <a:xfrm>
          <a:off x="5543550" y="5229225"/>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142875</xdr:colOff>
      <xdr:row>21</xdr:row>
      <xdr:rowOff>28575</xdr:rowOff>
    </xdr:from>
    <xdr:to>
      <xdr:col>3</xdr:col>
      <xdr:colOff>400050</xdr:colOff>
      <xdr:row>21</xdr:row>
      <xdr:rowOff>171450</xdr:rowOff>
    </xdr:to>
    <xdr:sp macro="" textlink="">
      <xdr:nvSpPr>
        <xdr:cNvPr id="4" name="Dikdörtgen 3"/>
        <xdr:cNvSpPr/>
      </xdr:nvSpPr>
      <xdr:spPr>
        <a:xfrm>
          <a:off x="4619625" y="5229225"/>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1066800</xdr:colOff>
      <xdr:row>21</xdr:row>
      <xdr:rowOff>28575</xdr:rowOff>
    </xdr:from>
    <xdr:to>
      <xdr:col>3</xdr:col>
      <xdr:colOff>1323975</xdr:colOff>
      <xdr:row>21</xdr:row>
      <xdr:rowOff>171450</xdr:rowOff>
    </xdr:to>
    <xdr:sp macro="" textlink="">
      <xdr:nvSpPr>
        <xdr:cNvPr id="5" name="Dikdörtgen 4"/>
        <xdr:cNvSpPr/>
      </xdr:nvSpPr>
      <xdr:spPr>
        <a:xfrm>
          <a:off x="5543550" y="5429250"/>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142875</xdr:colOff>
      <xdr:row>22</xdr:row>
      <xdr:rowOff>28575</xdr:rowOff>
    </xdr:from>
    <xdr:to>
      <xdr:col>3</xdr:col>
      <xdr:colOff>400050</xdr:colOff>
      <xdr:row>22</xdr:row>
      <xdr:rowOff>171450</xdr:rowOff>
    </xdr:to>
    <xdr:sp macro="" textlink="">
      <xdr:nvSpPr>
        <xdr:cNvPr id="6" name="Dikdörtgen 5"/>
        <xdr:cNvSpPr/>
      </xdr:nvSpPr>
      <xdr:spPr>
        <a:xfrm>
          <a:off x="4619625" y="5229225"/>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1066800</xdr:colOff>
      <xdr:row>22</xdr:row>
      <xdr:rowOff>28575</xdr:rowOff>
    </xdr:from>
    <xdr:to>
      <xdr:col>3</xdr:col>
      <xdr:colOff>1323975</xdr:colOff>
      <xdr:row>22</xdr:row>
      <xdr:rowOff>171450</xdr:rowOff>
    </xdr:to>
    <xdr:sp macro="" textlink="">
      <xdr:nvSpPr>
        <xdr:cNvPr id="7" name="Dikdörtgen 6"/>
        <xdr:cNvSpPr/>
      </xdr:nvSpPr>
      <xdr:spPr>
        <a:xfrm>
          <a:off x="5543550" y="5629275"/>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142875</xdr:colOff>
      <xdr:row>23</xdr:row>
      <xdr:rowOff>28575</xdr:rowOff>
    </xdr:from>
    <xdr:to>
      <xdr:col>3</xdr:col>
      <xdr:colOff>400050</xdr:colOff>
      <xdr:row>23</xdr:row>
      <xdr:rowOff>171450</xdr:rowOff>
    </xdr:to>
    <xdr:sp macro="" textlink="">
      <xdr:nvSpPr>
        <xdr:cNvPr id="8" name="Dikdörtgen 7"/>
        <xdr:cNvSpPr/>
      </xdr:nvSpPr>
      <xdr:spPr>
        <a:xfrm>
          <a:off x="4619625" y="5229225"/>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1066800</xdr:colOff>
      <xdr:row>23</xdr:row>
      <xdr:rowOff>28575</xdr:rowOff>
    </xdr:from>
    <xdr:to>
      <xdr:col>3</xdr:col>
      <xdr:colOff>1323975</xdr:colOff>
      <xdr:row>23</xdr:row>
      <xdr:rowOff>171450</xdr:rowOff>
    </xdr:to>
    <xdr:sp macro="" textlink="">
      <xdr:nvSpPr>
        <xdr:cNvPr id="9" name="Dikdörtgen 8"/>
        <xdr:cNvSpPr/>
      </xdr:nvSpPr>
      <xdr:spPr>
        <a:xfrm>
          <a:off x="5543550" y="5829300"/>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142875</xdr:colOff>
      <xdr:row>24</xdr:row>
      <xdr:rowOff>28575</xdr:rowOff>
    </xdr:from>
    <xdr:to>
      <xdr:col>3</xdr:col>
      <xdr:colOff>400050</xdr:colOff>
      <xdr:row>24</xdr:row>
      <xdr:rowOff>171450</xdr:rowOff>
    </xdr:to>
    <xdr:sp macro="" textlink="">
      <xdr:nvSpPr>
        <xdr:cNvPr id="10" name="Dikdörtgen 9"/>
        <xdr:cNvSpPr/>
      </xdr:nvSpPr>
      <xdr:spPr>
        <a:xfrm>
          <a:off x="4619625" y="5229225"/>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1066800</xdr:colOff>
      <xdr:row>24</xdr:row>
      <xdr:rowOff>28575</xdr:rowOff>
    </xdr:from>
    <xdr:to>
      <xdr:col>3</xdr:col>
      <xdr:colOff>1323975</xdr:colOff>
      <xdr:row>24</xdr:row>
      <xdr:rowOff>171450</xdr:rowOff>
    </xdr:to>
    <xdr:sp macro="" textlink="">
      <xdr:nvSpPr>
        <xdr:cNvPr id="11" name="Dikdörtgen 10"/>
        <xdr:cNvSpPr/>
      </xdr:nvSpPr>
      <xdr:spPr>
        <a:xfrm>
          <a:off x="5543550" y="6029325"/>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142875</xdr:colOff>
      <xdr:row>25</xdr:row>
      <xdr:rowOff>28575</xdr:rowOff>
    </xdr:from>
    <xdr:to>
      <xdr:col>3</xdr:col>
      <xdr:colOff>400050</xdr:colOff>
      <xdr:row>25</xdr:row>
      <xdr:rowOff>171450</xdr:rowOff>
    </xdr:to>
    <xdr:sp macro="" textlink="">
      <xdr:nvSpPr>
        <xdr:cNvPr id="12" name="Dikdörtgen 11"/>
        <xdr:cNvSpPr/>
      </xdr:nvSpPr>
      <xdr:spPr>
        <a:xfrm>
          <a:off x="4619625" y="5229225"/>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1066800</xdr:colOff>
      <xdr:row>25</xdr:row>
      <xdr:rowOff>28575</xdr:rowOff>
    </xdr:from>
    <xdr:to>
      <xdr:col>3</xdr:col>
      <xdr:colOff>1323975</xdr:colOff>
      <xdr:row>25</xdr:row>
      <xdr:rowOff>171450</xdr:rowOff>
    </xdr:to>
    <xdr:sp macro="" textlink="">
      <xdr:nvSpPr>
        <xdr:cNvPr id="13" name="Dikdörtgen 12"/>
        <xdr:cNvSpPr/>
      </xdr:nvSpPr>
      <xdr:spPr>
        <a:xfrm>
          <a:off x="5543550" y="6229350"/>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142875</xdr:colOff>
      <xdr:row>26</xdr:row>
      <xdr:rowOff>95250</xdr:rowOff>
    </xdr:from>
    <xdr:to>
      <xdr:col>3</xdr:col>
      <xdr:colOff>400050</xdr:colOff>
      <xdr:row>26</xdr:row>
      <xdr:rowOff>238125</xdr:rowOff>
    </xdr:to>
    <xdr:sp macro="" textlink="">
      <xdr:nvSpPr>
        <xdr:cNvPr id="14" name="Dikdörtgen 13"/>
        <xdr:cNvSpPr/>
      </xdr:nvSpPr>
      <xdr:spPr>
        <a:xfrm>
          <a:off x="4619625" y="6496050"/>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1066800</xdr:colOff>
      <xdr:row>26</xdr:row>
      <xdr:rowOff>114300</xdr:rowOff>
    </xdr:from>
    <xdr:to>
      <xdr:col>3</xdr:col>
      <xdr:colOff>1323975</xdr:colOff>
      <xdr:row>26</xdr:row>
      <xdr:rowOff>257175</xdr:rowOff>
    </xdr:to>
    <xdr:sp macro="" textlink="">
      <xdr:nvSpPr>
        <xdr:cNvPr id="15" name="Dikdörtgen 14"/>
        <xdr:cNvSpPr/>
      </xdr:nvSpPr>
      <xdr:spPr>
        <a:xfrm>
          <a:off x="5543550" y="6515100"/>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142875</xdr:colOff>
      <xdr:row>27</xdr:row>
      <xdr:rowOff>28575</xdr:rowOff>
    </xdr:from>
    <xdr:to>
      <xdr:col>3</xdr:col>
      <xdr:colOff>400050</xdr:colOff>
      <xdr:row>27</xdr:row>
      <xdr:rowOff>171450</xdr:rowOff>
    </xdr:to>
    <xdr:sp macro="" textlink="">
      <xdr:nvSpPr>
        <xdr:cNvPr id="16" name="Dikdörtgen 15"/>
        <xdr:cNvSpPr/>
      </xdr:nvSpPr>
      <xdr:spPr>
        <a:xfrm>
          <a:off x="4619625" y="5229225"/>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1066800</xdr:colOff>
      <xdr:row>27</xdr:row>
      <xdr:rowOff>28575</xdr:rowOff>
    </xdr:from>
    <xdr:to>
      <xdr:col>3</xdr:col>
      <xdr:colOff>1323975</xdr:colOff>
      <xdr:row>27</xdr:row>
      <xdr:rowOff>171450</xdr:rowOff>
    </xdr:to>
    <xdr:sp macro="" textlink="">
      <xdr:nvSpPr>
        <xdr:cNvPr id="17" name="Dikdörtgen 16"/>
        <xdr:cNvSpPr/>
      </xdr:nvSpPr>
      <xdr:spPr>
        <a:xfrm>
          <a:off x="5543550" y="6772275"/>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142875</xdr:colOff>
      <xdr:row>28</xdr:row>
      <xdr:rowOff>104775</xdr:rowOff>
    </xdr:from>
    <xdr:to>
      <xdr:col>3</xdr:col>
      <xdr:colOff>400050</xdr:colOff>
      <xdr:row>28</xdr:row>
      <xdr:rowOff>247650</xdr:rowOff>
    </xdr:to>
    <xdr:sp macro="" textlink="">
      <xdr:nvSpPr>
        <xdr:cNvPr id="18" name="Dikdörtgen 17"/>
        <xdr:cNvSpPr/>
      </xdr:nvSpPr>
      <xdr:spPr>
        <a:xfrm>
          <a:off x="4619625" y="7048500"/>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1066800</xdr:colOff>
      <xdr:row>28</xdr:row>
      <xdr:rowOff>114300</xdr:rowOff>
    </xdr:from>
    <xdr:to>
      <xdr:col>3</xdr:col>
      <xdr:colOff>1323975</xdr:colOff>
      <xdr:row>28</xdr:row>
      <xdr:rowOff>257175</xdr:rowOff>
    </xdr:to>
    <xdr:sp macro="" textlink="">
      <xdr:nvSpPr>
        <xdr:cNvPr id="19" name="Dikdörtgen 18"/>
        <xdr:cNvSpPr/>
      </xdr:nvSpPr>
      <xdr:spPr>
        <a:xfrm>
          <a:off x="5543550" y="7058025"/>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142875</xdr:colOff>
      <xdr:row>29</xdr:row>
      <xdr:rowOff>114300</xdr:rowOff>
    </xdr:from>
    <xdr:to>
      <xdr:col>3</xdr:col>
      <xdr:colOff>400050</xdr:colOff>
      <xdr:row>29</xdr:row>
      <xdr:rowOff>257175</xdr:rowOff>
    </xdr:to>
    <xdr:sp macro="" textlink="">
      <xdr:nvSpPr>
        <xdr:cNvPr id="20" name="Dikdörtgen 19"/>
        <xdr:cNvSpPr/>
      </xdr:nvSpPr>
      <xdr:spPr>
        <a:xfrm>
          <a:off x="4619625" y="7419975"/>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1066800</xdr:colOff>
      <xdr:row>29</xdr:row>
      <xdr:rowOff>123825</xdr:rowOff>
    </xdr:from>
    <xdr:to>
      <xdr:col>3</xdr:col>
      <xdr:colOff>1323975</xdr:colOff>
      <xdr:row>29</xdr:row>
      <xdr:rowOff>266700</xdr:rowOff>
    </xdr:to>
    <xdr:sp macro="" textlink="">
      <xdr:nvSpPr>
        <xdr:cNvPr id="21" name="Dikdörtgen 20"/>
        <xdr:cNvSpPr/>
      </xdr:nvSpPr>
      <xdr:spPr>
        <a:xfrm>
          <a:off x="5543550" y="7429500"/>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142875</xdr:colOff>
      <xdr:row>30</xdr:row>
      <xdr:rowOff>114300</xdr:rowOff>
    </xdr:from>
    <xdr:to>
      <xdr:col>3</xdr:col>
      <xdr:colOff>400050</xdr:colOff>
      <xdr:row>30</xdr:row>
      <xdr:rowOff>257175</xdr:rowOff>
    </xdr:to>
    <xdr:sp macro="" textlink="">
      <xdr:nvSpPr>
        <xdr:cNvPr id="22" name="Dikdörtgen 21"/>
        <xdr:cNvSpPr/>
      </xdr:nvSpPr>
      <xdr:spPr>
        <a:xfrm>
          <a:off x="4619625" y="7791450"/>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1066800</xdr:colOff>
      <xdr:row>30</xdr:row>
      <xdr:rowOff>123825</xdr:rowOff>
    </xdr:from>
    <xdr:to>
      <xdr:col>3</xdr:col>
      <xdr:colOff>1323975</xdr:colOff>
      <xdr:row>30</xdr:row>
      <xdr:rowOff>266700</xdr:rowOff>
    </xdr:to>
    <xdr:sp macro="" textlink="">
      <xdr:nvSpPr>
        <xdr:cNvPr id="23" name="Dikdörtgen 22"/>
        <xdr:cNvSpPr/>
      </xdr:nvSpPr>
      <xdr:spPr>
        <a:xfrm>
          <a:off x="5543550" y="7800975"/>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142875</xdr:colOff>
      <xdr:row>32</xdr:row>
      <xdr:rowOff>28575</xdr:rowOff>
    </xdr:from>
    <xdr:to>
      <xdr:col>3</xdr:col>
      <xdr:colOff>400050</xdr:colOff>
      <xdr:row>32</xdr:row>
      <xdr:rowOff>171450</xdr:rowOff>
    </xdr:to>
    <xdr:sp macro="" textlink="">
      <xdr:nvSpPr>
        <xdr:cNvPr id="26" name="Dikdörtgen 25"/>
        <xdr:cNvSpPr/>
      </xdr:nvSpPr>
      <xdr:spPr>
        <a:xfrm>
          <a:off x="4619625" y="5229225"/>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1066800</xdr:colOff>
      <xdr:row>32</xdr:row>
      <xdr:rowOff>28575</xdr:rowOff>
    </xdr:from>
    <xdr:to>
      <xdr:col>3</xdr:col>
      <xdr:colOff>1323975</xdr:colOff>
      <xdr:row>32</xdr:row>
      <xdr:rowOff>171450</xdr:rowOff>
    </xdr:to>
    <xdr:sp macro="" textlink="">
      <xdr:nvSpPr>
        <xdr:cNvPr id="27" name="Dikdörtgen 26"/>
        <xdr:cNvSpPr/>
      </xdr:nvSpPr>
      <xdr:spPr>
        <a:xfrm>
          <a:off x="5543550" y="8391525"/>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142875</xdr:colOff>
      <xdr:row>33</xdr:row>
      <xdr:rowOff>180975</xdr:rowOff>
    </xdr:from>
    <xdr:to>
      <xdr:col>3</xdr:col>
      <xdr:colOff>400050</xdr:colOff>
      <xdr:row>33</xdr:row>
      <xdr:rowOff>323850</xdr:rowOff>
    </xdr:to>
    <xdr:sp macro="" textlink="">
      <xdr:nvSpPr>
        <xdr:cNvPr id="28" name="Dikdörtgen 27"/>
        <xdr:cNvSpPr/>
      </xdr:nvSpPr>
      <xdr:spPr>
        <a:xfrm>
          <a:off x="4619625" y="8753475"/>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1066800</xdr:colOff>
      <xdr:row>33</xdr:row>
      <xdr:rowOff>190500</xdr:rowOff>
    </xdr:from>
    <xdr:to>
      <xdr:col>3</xdr:col>
      <xdr:colOff>1323975</xdr:colOff>
      <xdr:row>33</xdr:row>
      <xdr:rowOff>333375</xdr:rowOff>
    </xdr:to>
    <xdr:sp macro="" textlink="">
      <xdr:nvSpPr>
        <xdr:cNvPr id="29" name="Dikdörtgen 28"/>
        <xdr:cNvSpPr/>
      </xdr:nvSpPr>
      <xdr:spPr>
        <a:xfrm>
          <a:off x="5543550" y="8763000"/>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142875</xdr:colOff>
      <xdr:row>34</xdr:row>
      <xdr:rowOff>123825</xdr:rowOff>
    </xdr:from>
    <xdr:to>
      <xdr:col>3</xdr:col>
      <xdr:colOff>400050</xdr:colOff>
      <xdr:row>34</xdr:row>
      <xdr:rowOff>266700</xdr:rowOff>
    </xdr:to>
    <xdr:sp macro="" textlink="">
      <xdr:nvSpPr>
        <xdr:cNvPr id="30" name="Dikdörtgen 29"/>
        <xdr:cNvSpPr/>
      </xdr:nvSpPr>
      <xdr:spPr>
        <a:xfrm>
          <a:off x="4619625" y="9163050"/>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1066800</xdr:colOff>
      <xdr:row>34</xdr:row>
      <xdr:rowOff>123825</xdr:rowOff>
    </xdr:from>
    <xdr:to>
      <xdr:col>3</xdr:col>
      <xdr:colOff>1323975</xdr:colOff>
      <xdr:row>34</xdr:row>
      <xdr:rowOff>266700</xdr:rowOff>
    </xdr:to>
    <xdr:sp macro="" textlink="">
      <xdr:nvSpPr>
        <xdr:cNvPr id="31" name="Dikdörtgen 30"/>
        <xdr:cNvSpPr/>
      </xdr:nvSpPr>
      <xdr:spPr>
        <a:xfrm>
          <a:off x="5543550" y="9163050"/>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142875</xdr:colOff>
      <xdr:row>35</xdr:row>
      <xdr:rowOff>28575</xdr:rowOff>
    </xdr:from>
    <xdr:to>
      <xdr:col>3</xdr:col>
      <xdr:colOff>400050</xdr:colOff>
      <xdr:row>35</xdr:row>
      <xdr:rowOff>171450</xdr:rowOff>
    </xdr:to>
    <xdr:sp macro="" textlink="">
      <xdr:nvSpPr>
        <xdr:cNvPr id="32" name="Dikdörtgen 31"/>
        <xdr:cNvSpPr/>
      </xdr:nvSpPr>
      <xdr:spPr>
        <a:xfrm>
          <a:off x="4619625" y="5229225"/>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1066800</xdr:colOff>
      <xdr:row>35</xdr:row>
      <xdr:rowOff>28575</xdr:rowOff>
    </xdr:from>
    <xdr:to>
      <xdr:col>3</xdr:col>
      <xdr:colOff>1323975</xdr:colOff>
      <xdr:row>35</xdr:row>
      <xdr:rowOff>171450</xdr:rowOff>
    </xdr:to>
    <xdr:sp macro="" textlink="">
      <xdr:nvSpPr>
        <xdr:cNvPr id="33" name="Dikdörtgen 32"/>
        <xdr:cNvSpPr/>
      </xdr:nvSpPr>
      <xdr:spPr>
        <a:xfrm>
          <a:off x="5543550" y="9448800"/>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142875</xdr:colOff>
      <xdr:row>36</xdr:row>
      <xdr:rowOff>28575</xdr:rowOff>
    </xdr:from>
    <xdr:to>
      <xdr:col>3</xdr:col>
      <xdr:colOff>400050</xdr:colOff>
      <xdr:row>36</xdr:row>
      <xdr:rowOff>171450</xdr:rowOff>
    </xdr:to>
    <xdr:sp macro="" textlink="">
      <xdr:nvSpPr>
        <xdr:cNvPr id="34" name="Dikdörtgen 33"/>
        <xdr:cNvSpPr/>
      </xdr:nvSpPr>
      <xdr:spPr>
        <a:xfrm>
          <a:off x="4619625" y="5229225"/>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1066800</xdr:colOff>
      <xdr:row>36</xdr:row>
      <xdr:rowOff>28575</xdr:rowOff>
    </xdr:from>
    <xdr:to>
      <xdr:col>3</xdr:col>
      <xdr:colOff>1323975</xdr:colOff>
      <xdr:row>36</xdr:row>
      <xdr:rowOff>171450</xdr:rowOff>
    </xdr:to>
    <xdr:sp macro="" textlink="">
      <xdr:nvSpPr>
        <xdr:cNvPr id="35" name="Dikdörtgen 34"/>
        <xdr:cNvSpPr/>
      </xdr:nvSpPr>
      <xdr:spPr>
        <a:xfrm>
          <a:off x="5543550" y="9658350"/>
          <a:ext cx="257175" cy="142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G14" sqref="G14"/>
    </sheetView>
  </sheetViews>
  <sheetFormatPr defaultRowHeight="15" x14ac:dyDescent="0.25"/>
  <cols>
    <col min="1" max="1" width="5.5703125" bestFit="1" customWidth="1"/>
    <col min="2" max="2" width="8.42578125" customWidth="1"/>
    <col min="3" max="3" width="7" customWidth="1"/>
    <col min="4" max="4" width="6.140625" bestFit="1" customWidth="1"/>
    <col min="5" max="5" width="31.42578125" customWidth="1"/>
    <col min="6" max="6" width="30.28515625" bestFit="1" customWidth="1"/>
    <col min="7" max="7" width="13.140625" bestFit="1" customWidth="1"/>
    <col min="8" max="8" width="38.7109375" bestFit="1" customWidth="1"/>
    <col min="9" max="9" width="34.7109375" customWidth="1"/>
    <col min="10" max="10" width="18.42578125" bestFit="1" customWidth="1"/>
  </cols>
  <sheetData>
    <row r="1" spans="1:10" ht="20.25" customHeight="1" x14ac:dyDescent="0.25">
      <c r="A1" s="88" t="s">
        <v>15</v>
      </c>
      <c r="B1" s="88"/>
      <c r="C1" s="88"/>
      <c r="D1" s="88"/>
      <c r="E1" s="88"/>
      <c r="F1" s="88"/>
      <c r="G1" s="78" t="s">
        <v>153</v>
      </c>
    </row>
    <row r="2" spans="1:10" x14ac:dyDescent="0.25">
      <c r="B2" s="9"/>
      <c r="C2" s="9"/>
      <c r="D2" s="9"/>
      <c r="E2" s="9"/>
      <c r="F2" s="9"/>
      <c r="G2" s="8"/>
    </row>
    <row r="3" spans="1:10" ht="21" x14ac:dyDescent="0.35">
      <c r="A3" s="89" t="s">
        <v>93</v>
      </c>
      <c r="B3" s="89"/>
      <c r="C3" s="89"/>
      <c r="D3" s="89"/>
      <c r="E3" s="89"/>
      <c r="F3" s="89"/>
      <c r="G3" s="89"/>
      <c r="H3" s="89"/>
    </row>
    <row r="4" spans="1:10" ht="30" customHeight="1" x14ac:dyDescent="0.25">
      <c r="A4" s="11" t="s">
        <v>19</v>
      </c>
      <c r="B4" s="59" t="s">
        <v>17</v>
      </c>
      <c r="C4" s="59" t="s">
        <v>96</v>
      </c>
      <c r="D4" s="11" t="s">
        <v>92</v>
      </c>
      <c r="E4" s="11" t="s">
        <v>95</v>
      </c>
      <c r="F4" s="11" t="s">
        <v>18</v>
      </c>
      <c r="G4" s="11" t="s">
        <v>101</v>
      </c>
      <c r="H4" s="11" t="s">
        <v>16</v>
      </c>
      <c r="I4" s="11" t="s">
        <v>99</v>
      </c>
      <c r="J4" s="11" t="s">
        <v>100</v>
      </c>
    </row>
    <row r="5" spans="1:10" ht="20.100000000000001" customHeight="1" x14ac:dyDescent="0.25">
      <c r="A5" s="72">
        <v>1</v>
      </c>
      <c r="B5" s="12">
        <f t="shared" ref="B5:B10" si="0">IF(H5="","",COUNTIF($H$5:$H$29,H5))</f>
        <v>3</v>
      </c>
      <c r="C5" s="73">
        <v>528</v>
      </c>
      <c r="D5" s="73" t="s">
        <v>129</v>
      </c>
      <c r="E5" s="74" t="s">
        <v>146</v>
      </c>
      <c r="F5" s="75" t="s">
        <v>128</v>
      </c>
      <c r="G5" s="86">
        <v>42361</v>
      </c>
      <c r="H5" s="75" t="s">
        <v>141</v>
      </c>
      <c r="I5" s="76" t="s">
        <v>142</v>
      </c>
      <c r="J5" s="77">
        <v>3304151</v>
      </c>
    </row>
    <row r="6" spans="1:10" ht="20.100000000000001" customHeight="1" x14ac:dyDescent="0.25">
      <c r="A6" s="72">
        <v>2</v>
      </c>
      <c r="B6" s="12">
        <f t="shared" si="0"/>
        <v>3</v>
      </c>
      <c r="C6" s="73">
        <v>730</v>
      </c>
      <c r="D6" s="73" t="s">
        <v>129</v>
      </c>
      <c r="E6" s="74" t="s">
        <v>144</v>
      </c>
      <c r="F6" s="75" t="s">
        <v>128</v>
      </c>
      <c r="G6" s="86">
        <v>42361</v>
      </c>
      <c r="H6" s="75" t="s">
        <v>141</v>
      </c>
      <c r="I6" s="76" t="s">
        <v>142</v>
      </c>
      <c r="J6" s="77">
        <v>3368772</v>
      </c>
    </row>
    <row r="7" spans="1:10" ht="20.100000000000001" customHeight="1" x14ac:dyDescent="0.25">
      <c r="A7" s="72">
        <v>3</v>
      </c>
      <c r="B7" s="12">
        <f t="shared" si="0"/>
        <v>3</v>
      </c>
      <c r="C7" s="73">
        <v>827</v>
      </c>
      <c r="D7" s="73" t="s">
        <v>129</v>
      </c>
      <c r="E7" s="74" t="s">
        <v>145</v>
      </c>
      <c r="F7" s="75" t="s">
        <v>130</v>
      </c>
      <c r="G7" s="86">
        <v>42361</v>
      </c>
      <c r="H7" s="75" t="s">
        <v>141</v>
      </c>
      <c r="I7" s="75" t="s">
        <v>139</v>
      </c>
      <c r="J7" s="77" t="s">
        <v>131</v>
      </c>
    </row>
    <row r="8" spans="1:10" ht="20.100000000000001" customHeight="1" x14ac:dyDescent="0.25">
      <c r="A8" s="72">
        <v>4</v>
      </c>
      <c r="B8" s="12">
        <f t="shared" si="0"/>
        <v>1</v>
      </c>
      <c r="C8" s="73">
        <v>749</v>
      </c>
      <c r="D8" s="73" t="s">
        <v>129</v>
      </c>
      <c r="E8" s="74" t="s">
        <v>147</v>
      </c>
      <c r="F8" s="75" t="s">
        <v>130</v>
      </c>
      <c r="G8" s="86">
        <v>42356</v>
      </c>
      <c r="H8" s="75" t="s">
        <v>134</v>
      </c>
      <c r="I8" s="75" t="s">
        <v>137</v>
      </c>
      <c r="J8" s="87">
        <v>3214411</v>
      </c>
    </row>
    <row r="9" spans="1:10" ht="20.100000000000001" customHeight="1" x14ac:dyDescent="0.25">
      <c r="A9" s="72">
        <v>5</v>
      </c>
      <c r="B9" s="12">
        <f t="shared" si="0"/>
        <v>1</v>
      </c>
      <c r="C9" s="73">
        <v>77772</v>
      </c>
      <c r="D9" s="73" t="s">
        <v>132</v>
      </c>
      <c r="E9" s="74" t="s">
        <v>148</v>
      </c>
      <c r="F9" s="75" t="s">
        <v>130</v>
      </c>
      <c r="G9" s="86">
        <v>42360</v>
      </c>
      <c r="H9" s="75" t="s">
        <v>135</v>
      </c>
      <c r="I9" s="76" t="s">
        <v>138</v>
      </c>
      <c r="J9" s="87">
        <v>4370112</v>
      </c>
    </row>
    <row r="10" spans="1:10" ht="20.100000000000001" customHeight="1" x14ac:dyDescent="0.25">
      <c r="A10" s="72">
        <v>6</v>
      </c>
      <c r="B10" s="12">
        <f t="shared" si="0"/>
        <v>5</v>
      </c>
      <c r="C10" s="73">
        <v>1038</v>
      </c>
      <c r="D10" s="74" t="s">
        <v>140</v>
      </c>
      <c r="E10" s="74" t="s">
        <v>149</v>
      </c>
      <c r="F10" s="75" t="s">
        <v>130</v>
      </c>
      <c r="G10" s="84">
        <v>42384</v>
      </c>
      <c r="H10" s="74" t="s">
        <v>133</v>
      </c>
      <c r="I10" s="76" t="s">
        <v>136</v>
      </c>
      <c r="J10" s="77">
        <v>3368772</v>
      </c>
    </row>
    <row r="11" spans="1:10" ht="20.100000000000001" customHeight="1" x14ac:dyDescent="0.25">
      <c r="A11" s="72">
        <v>7</v>
      </c>
      <c r="B11" s="12">
        <f>IF(H11="","",COUNTIF($H$5:$H$29,H11))</f>
        <v>5</v>
      </c>
      <c r="C11" s="73">
        <v>647</v>
      </c>
      <c r="D11" s="73" t="s">
        <v>140</v>
      </c>
      <c r="E11" s="74" t="s">
        <v>150</v>
      </c>
      <c r="F11" s="75" t="s">
        <v>130</v>
      </c>
      <c r="G11" s="84">
        <v>42384</v>
      </c>
      <c r="H11" s="75" t="s">
        <v>133</v>
      </c>
      <c r="I11" s="76" t="s">
        <v>136</v>
      </c>
      <c r="J11" s="77">
        <v>3368772</v>
      </c>
    </row>
    <row r="12" spans="1:10" ht="20.100000000000001" customHeight="1" x14ac:dyDescent="0.25">
      <c r="A12" s="72">
        <v>8</v>
      </c>
      <c r="B12" s="12">
        <f t="shared" ref="B12:B29" si="1">IF(H12="","",COUNTIF($H$5:$H$29,H12))</f>
        <v>5</v>
      </c>
      <c r="C12" s="73">
        <v>730</v>
      </c>
      <c r="D12" s="73" t="s">
        <v>140</v>
      </c>
      <c r="E12" s="74" t="s">
        <v>151</v>
      </c>
      <c r="F12" s="75" t="s">
        <v>130</v>
      </c>
      <c r="G12" s="84">
        <v>42384</v>
      </c>
      <c r="H12" s="75" t="s">
        <v>133</v>
      </c>
      <c r="I12" s="76" t="s">
        <v>136</v>
      </c>
      <c r="J12" s="77"/>
    </row>
    <row r="13" spans="1:10" ht="20.100000000000001" customHeight="1" x14ac:dyDescent="0.25">
      <c r="A13" s="72">
        <v>9</v>
      </c>
      <c r="B13" s="12">
        <f t="shared" si="1"/>
        <v>5</v>
      </c>
      <c r="C13" s="73">
        <v>88593</v>
      </c>
      <c r="D13" s="74" t="s">
        <v>132</v>
      </c>
      <c r="E13" s="74" t="s">
        <v>152</v>
      </c>
      <c r="F13" s="75" t="s">
        <v>130</v>
      </c>
      <c r="G13" s="84">
        <v>42384</v>
      </c>
      <c r="H13" s="75" t="s">
        <v>133</v>
      </c>
      <c r="I13" s="76" t="s">
        <v>136</v>
      </c>
      <c r="J13" s="77"/>
    </row>
    <row r="14" spans="1:10" ht="20.100000000000001" customHeight="1" x14ac:dyDescent="0.25">
      <c r="A14" s="72">
        <v>10</v>
      </c>
      <c r="B14" s="12">
        <f t="shared" si="1"/>
        <v>5</v>
      </c>
      <c r="C14" s="73">
        <v>86993</v>
      </c>
      <c r="D14" s="74" t="s">
        <v>132</v>
      </c>
      <c r="E14" s="74" t="s">
        <v>144</v>
      </c>
      <c r="F14" s="75" t="s">
        <v>130</v>
      </c>
      <c r="G14" s="84">
        <v>42384</v>
      </c>
      <c r="H14" s="75" t="s">
        <v>133</v>
      </c>
      <c r="I14" s="76" t="s">
        <v>136</v>
      </c>
      <c r="J14" s="77"/>
    </row>
    <row r="15" spans="1:10" ht="20.100000000000001" customHeight="1" x14ac:dyDescent="0.25">
      <c r="A15" s="72">
        <v>11</v>
      </c>
      <c r="B15" s="12" t="str">
        <f t="shared" si="1"/>
        <v/>
      </c>
      <c r="C15" s="73"/>
      <c r="D15" s="74"/>
      <c r="E15" s="74"/>
      <c r="F15" s="74"/>
      <c r="G15" s="74"/>
      <c r="H15" s="74"/>
      <c r="I15" s="76"/>
      <c r="J15" s="77"/>
    </row>
    <row r="16" spans="1:10" ht="20.100000000000001" customHeight="1" x14ac:dyDescent="0.25">
      <c r="A16" s="72">
        <v>12</v>
      </c>
      <c r="B16" s="12" t="str">
        <f t="shared" si="1"/>
        <v/>
      </c>
      <c r="C16" s="73"/>
      <c r="D16" s="74"/>
      <c r="E16" s="74"/>
      <c r="F16" s="74"/>
      <c r="G16" s="74"/>
      <c r="H16" s="74"/>
      <c r="I16" s="76"/>
      <c r="J16" s="77"/>
    </row>
    <row r="17" spans="1:10" ht="20.100000000000001" customHeight="1" x14ac:dyDescent="0.25">
      <c r="A17" s="72">
        <v>13</v>
      </c>
      <c r="B17" s="12" t="str">
        <f t="shared" si="1"/>
        <v/>
      </c>
      <c r="C17" s="73"/>
      <c r="D17" s="74"/>
      <c r="E17" s="74"/>
      <c r="F17" s="74"/>
      <c r="G17" s="74"/>
      <c r="H17" s="74"/>
      <c r="I17" s="76"/>
      <c r="J17" s="77"/>
    </row>
    <row r="18" spans="1:10" ht="20.100000000000001" customHeight="1" x14ac:dyDescent="0.25">
      <c r="A18" s="72">
        <v>14</v>
      </c>
      <c r="B18" s="12" t="str">
        <f t="shared" si="1"/>
        <v/>
      </c>
      <c r="C18" s="73"/>
      <c r="D18" s="74"/>
      <c r="E18" s="74"/>
      <c r="F18" s="74"/>
      <c r="G18" s="74"/>
      <c r="H18" s="74"/>
      <c r="I18" s="76"/>
      <c r="J18" s="77"/>
    </row>
    <row r="19" spans="1:10" ht="20.100000000000001" customHeight="1" x14ac:dyDescent="0.25">
      <c r="A19" s="72">
        <v>15</v>
      </c>
      <c r="B19" s="12" t="str">
        <f t="shared" si="1"/>
        <v/>
      </c>
      <c r="C19" s="73"/>
      <c r="D19" s="74"/>
      <c r="E19" s="74"/>
      <c r="F19" s="74"/>
      <c r="G19" s="74"/>
      <c r="H19" s="74"/>
      <c r="I19" s="76"/>
      <c r="J19" s="77"/>
    </row>
    <row r="20" spans="1:10" ht="20.100000000000001" customHeight="1" x14ac:dyDescent="0.25">
      <c r="A20" s="72">
        <v>16</v>
      </c>
      <c r="B20" s="12" t="str">
        <f t="shared" si="1"/>
        <v/>
      </c>
      <c r="C20" s="73"/>
      <c r="D20" s="74"/>
      <c r="E20" s="74"/>
      <c r="F20" s="74"/>
      <c r="G20" s="74"/>
      <c r="H20" s="74"/>
      <c r="I20" s="76"/>
      <c r="J20" s="77"/>
    </row>
    <row r="21" spans="1:10" ht="20.100000000000001" customHeight="1" x14ac:dyDescent="0.25">
      <c r="A21" s="72">
        <v>17</v>
      </c>
      <c r="B21" s="12" t="str">
        <f t="shared" si="1"/>
        <v/>
      </c>
      <c r="C21" s="73"/>
      <c r="D21" s="74"/>
      <c r="E21" s="74"/>
      <c r="F21" s="74"/>
      <c r="G21" s="74"/>
      <c r="H21" s="74"/>
      <c r="I21" s="76"/>
      <c r="J21" s="77"/>
    </row>
    <row r="22" spans="1:10" ht="20.100000000000001" customHeight="1" x14ac:dyDescent="0.25">
      <c r="A22" s="72">
        <v>18</v>
      </c>
      <c r="B22" s="12" t="str">
        <f t="shared" si="1"/>
        <v/>
      </c>
      <c r="C22" s="73"/>
      <c r="D22" s="74"/>
      <c r="E22" s="74"/>
      <c r="F22" s="74"/>
      <c r="G22" s="74"/>
      <c r="H22" s="74"/>
      <c r="I22" s="76"/>
      <c r="J22" s="77"/>
    </row>
    <row r="23" spans="1:10" ht="20.100000000000001" customHeight="1" x14ac:dyDescent="0.25">
      <c r="A23" s="72">
        <v>19</v>
      </c>
      <c r="B23" s="12" t="str">
        <f t="shared" si="1"/>
        <v/>
      </c>
      <c r="C23" s="73"/>
      <c r="D23" s="74"/>
      <c r="E23" s="74"/>
      <c r="F23" s="74"/>
      <c r="G23" s="74"/>
      <c r="H23" s="74"/>
      <c r="I23" s="76"/>
      <c r="J23" s="77"/>
    </row>
    <row r="24" spans="1:10" ht="20.100000000000001" customHeight="1" x14ac:dyDescent="0.25">
      <c r="A24" s="72">
        <v>20</v>
      </c>
      <c r="B24" s="12" t="str">
        <f t="shared" si="1"/>
        <v/>
      </c>
      <c r="C24" s="73"/>
      <c r="D24" s="74"/>
      <c r="E24" s="74"/>
      <c r="F24" s="74"/>
      <c r="G24" s="74"/>
      <c r="H24" s="74"/>
      <c r="I24" s="76"/>
      <c r="J24" s="77"/>
    </row>
    <row r="25" spans="1:10" ht="20.100000000000001" customHeight="1" x14ac:dyDescent="0.25">
      <c r="A25" s="72">
        <v>21</v>
      </c>
      <c r="B25" s="12" t="str">
        <f t="shared" si="1"/>
        <v/>
      </c>
      <c r="C25" s="73"/>
      <c r="D25" s="74"/>
      <c r="E25" s="74"/>
      <c r="F25" s="74"/>
      <c r="G25" s="74"/>
      <c r="H25" s="74"/>
      <c r="I25" s="76"/>
      <c r="J25" s="77"/>
    </row>
    <row r="26" spans="1:10" ht="20.100000000000001" customHeight="1" x14ac:dyDescent="0.25">
      <c r="A26" s="72">
        <v>22</v>
      </c>
      <c r="B26" s="12" t="str">
        <f t="shared" si="1"/>
        <v/>
      </c>
      <c r="C26" s="73"/>
      <c r="D26" s="74"/>
      <c r="E26" s="74"/>
      <c r="F26" s="74"/>
      <c r="G26" s="74"/>
      <c r="H26" s="74"/>
      <c r="I26" s="76"/>
      <c r="J26" s="77"/>
    </row>
    <row r="27" spans="1:10" ht="20.100000000000001" customHeight="1" x14ac:dyDescent="0.25">
      <c r="A27" s="72">
        <v>23</v>
      </c>
      <c r="B27" s="12" t="str">
        <f t="shared" si="1"/>
        <v/>
      </c>
      <c r="C27" s="73"/>
      <c r="D27" s="74"/>
      <c r="E27" s="74"/>
      <c r="F27" s="74"/>
      <c r="G27" s="74"/>
      <c r="H27" s="74"/>
      <c r="I27" s="76"/>
      <c r="J27" s="77"/>
    </row>
    <row r="28" spans="1:10" ht="20.100000000000001" customHeight="1" x14ac:dyDescent="0.25">
      <c r="A28" s="72">
        <v>24</v>
      </c>
      <c r="B28" s="12" t="str">
        <f t="shared" si="1"/>
        <v/>
      </c>
      <c r="C28" s="73"/>
      <c r="D28" s="74"/>
      <c r="E28" s="74"/>
      <c r="F28" s="74"/>
      <c r="G28" s="74"/>
      <c r="H28" s="74"/>
      <c r="I28" s="76"/>
      <c r="J28" s="77"/>
    </row>
    <row r="29" spans="1:10" ht="20.100000000000001" customHeight="1" x14ac:dyDescent="0.25">
      <c r="A29" s="72">
        <v>25</v>
      </c>
      <c r="B29" s="12" t="str">
        <f t="shared" si="1"/>
        <v/>
      </c>
      <c r="C29" s="73"/>
      <c r="D29" s="74"/>
      <c r="E29" s="74"/>
      <c r="F29" s="74"/>
      <c r="G29" s="74"/>
      <c r="H29" s="74"/>
      <c r="I29" s="76"/>
      <c r="J29" s="77"/>
    </row>
  </sheetData>
  <sheetProtection algorithmName="SHA-512" hashValue="Om8gha1xBbgw+GzGAfLjhmHGMjRTYm3uHMGz5pMqarlsJmOlhjj7cjJybFRnL6i/LMt3bNG5ZKm12WMOy+1myw==" saltValue="vfKB6QmghJESyIPhdrAEJA==" spinCount="100000" sheet="1" objects="1" scenarios="1"/>
  <mergeCells count="2">
    <mergeCell ref="A1:F1"/>
    <mergeCell ref="A3:H3"/>
  </mergeCells>
  <conditionalFormatting sqref="C5:C6">
    <cfRule type="duplicateValues" dxfId="1" priority="2"/>
  </conditionalFormatting>
  <conditionalFormatting sqref="E5:E6">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8"/>
  <sheetViews>
    <sheetView topLeftCell="A10" zoomScale="70" zoomScaleNormal="70" workbookViewId="0">
      <selection activeCell="E3" sqref="E3:I3"/>
    </sheetView>
  </sheetViews>
  <sheetFormatPr defaultRowHeight="15" x14ac:dyDescent="0.25"/>
  <cols>
    <col min="1" max="3" width="9.140625" style="1"/>
    <col min="4" max="4" width="9.28515625" style="1" customWidth="1"/>
    <col min="5" max="9" width="9.140625" style="1"/>
    <col min="10" max="10" width="4.42578125" style="1" customWidth="1"/>
    <col min="11" max="16384" width="9.140625" style="1"/>
  </cols>
  <sheetData>
    <row r="1" spans="1:19" ht="54.75" customHeight="1" thickBot="1" x14ac:dyDescent="0.3">
      <c r="A1" s="10" t="s">
        <v>20</v>
      </c>
      <c r="B1" s="71">
        <v>1</v>
      </c>
    </row>
    <row r="2" spans="1:19" ht="40.5" customHeight="1" thickTop="1" x14ac:dyDescent="0.25">
      <c r="A2" s="90" t="s">
        <v>3</v>
      </c>
      <c r="B2" s="91"/>
      <c r="C2" s="91"/>
      <c r="D2" s="91"/>
      <c r="E2" s="91"/>
      <c r="F2" s="91"/>
      <c r="G2" s="91"/>
      <c r="H2" s="91"/>
      <c r="I2" s="92"/>
      <c r="J2" s="14"/>
      <c r="K2" s="90" t="s">
        <v>3</v>
      </c>
      <c r="L2" s="91"/>
      <c r="M2" s="91"/>
      <c r="N2" s="91"/>
      <c r="O2" s="91"/>
      <c r="P2" s="91"/>
      <c r="Q2" s="91"/>
      <c r="R2" s="91"/>
      <c r="S2" s="92"/>
    </row>
    <row r="3" spans="1:19" ht="24" customHeight="1" x14ac:dyDescent="0.25">
      <c r="A3" s="93" t="s">
        <v>5</v>
      </c>
      <c r="B3" s="94"/>
      <c r="C3" s="94"/>
      <c r="D3" s="94"/>
      <c r="E3" s="97" t="str">
        <f>VLOOKUP(B1,'Görev Listesi'!A4:J29,8,TRUE)</f>
        <v>2.ANA BAKIM MERKEZİ KOMUTANLIĞI</v>
      </c>
      <c r="F3" s="97"/>
      <c r="G3" s="97"/>
      <c r="H3" s="97"/>
      <c r="I3" s="98"/>
      <c r="J3" s="15"/>
      <c r="K3" s="93" t="s">
        <v>5</v>
      </c>
      <c r="L3" s="94"/>
      <c r="M3" s="94"/>
      <c r="N3" s="94"/>
      <c r="O3" s="97" t="str">
        <f>VLOOKUP(B1,'Görev Listesi'!A4:J29,8,TRUE)</f>
        <v>2.ANA BAKIM MERKEZİ KOMUTANLIĞI</v>
      </c>
      <c r="P3" s="97"/>
      <c r="Q3" s="97"/>
      <c r="R3" s="97"/>
      <c r="S3" s="98"/>
    </row>
    <row r="4" spans="1:19" ht="24" customHeight="1" x14ac:dyDescent="0.25">
      <c r="A4" s="93" t="s">
        <v>4</v>
      </c>
      <c r="B4" s="94"/>
      <c r="C4" s="94"/>
      <c r="D4" s="94"/>
      <c r="E4" s="94">
        <f>VLOOKUP(B1,'Görev Listesi'!A4:J29,2,TRUE)</f>
        <v>3</v>
      </c>
      <c r="F4" s="94"/>
      <c r="G4" s="94"/>
      <c r="H4" s="94"/>
      <c r="I4" s="99"/>
      <c r="J4" s="15"/>
      <c r="K4" s="93" t="s">
        <v>4</v>
      </c>
      <c r="L4" s="94"/>
      <c r="M4" s="94"/>
      <c r="N4" s="94"/>
      <c r="O4" s="94">
        <f>VLOOKUP(B1,'Görev Listesi'!A4:J29,2,TRUE)</f>
        <v>3</v>
      </c>
      <c r="P4" s="94"/>
      <c r="Q4" s="94"/>
      <c r="R4" s="94"/>
      <c r="S4" s="99"/>
    </row>
    <row r="5" spans="1:19" ht="24" customHeight="1" x14ac:dyDescent="0.25">
      <c r="A5" s="93" t="s">
        <v>6</v>
      </c>
      <c r="B5" s="94"/>
      <c r="C5" s="94"/>
      <c r="D5" s="94"/>
      <c r="E5" s="94" t="str">
        <f>VLOOKUP(B1,'Görev Listesi'!A4:J29,6,TRUE)</f>
        <v>ELEKTRİK ELEKTRONİK TEK. ALANI</v>
      </c>
      <c r="F5" s="94"/>
      <c r="G5" s="94"/>
      <c r="H5" s="94"/>
      <c r="I5" s="99"/>
      <c r="J5" s="15"/>
      <c r="K5" s="93" t="s">
        <v>6</v>
      </c>
      <c r="L5" s="94"/>
      <c r="M5" s="94"/>
      <c r="N5" s="94"/>
      <c r="O5" s="94" t="str">
        <f>VLOOKUP(B1,'Görev Listesi'!A4:J29,6,TRUE)</f>
        <v>ELEKTRİK ELEKTRONİK TEK. ALANI</v>
      </c>
      <c r="P5" s="94"/>
      <c r="Q5" s="94"/>
      <c r="R5" s="94"/>
      <c r="S5" s="99"/>
    </row>
    <row r="6" spans="1:19" ht="24" customHeight="1" x14ac:dyDescent="0.25">
      <c r="A6" s="95" t="s">
        <v>7</v>
      </c>
      <c r="B6" s="96"/>
      <c r="C6" s="96"/>
      <c r="D6" s="96"/>
      <c r="E6" s="100">
        <f>VLOOKUP(B1,'Görev Listesi'!A4:J29,7,TRUE)</f>
        <v>42361</v>
      </c>
      <c r="F6" s="100"/>
      <c r="G6" s="100"/>
      <c r="H6" s="100"/>
      <c r="I6" s="101"/>
      <c r="J6" s="15"/>
      <c r="K6" s="95" t="s">
        <v>7</v>
      </c>
      <c r="L6" s="96"/>
      <c r="M6" s="96"/>
      <c r="N6" s="96"/>
      <c r="O6" s="100">
        <f>E6+7</f>
        <v>42368</v>
      </c>
      <c r="P6" s="100"/>
      <c r="Q6" s="100"/>
      <c r="R6" s="100"/>
      <c r="S6" s="101"/>
    </row>
    <row r="7" spans="1:19" x14ac:dyDescent="0.25">
      <c r="A7" s="4"/>
      <c r="B7" s="2"/>
      <c r="C7" s="2"/>
      <c r="D7" s="2"/>
      <c r="E7" s="2"/>
      <c r="F7" s="2"/>
      <c r="G7" s="2"/>
      <c r="H7" s="2"/>
      <c r="I7" s="3"/>
      <c r="J7" s="16"/>
      <c r="K7" s="4"/>
      <c r="L7" s="2"/>
      <c r="M7" s="2"/>
      <c r="N7" s="2"/>
      <c r="O7" s="2"/>
      <c r="P7" s="2"/>
      <c r="Q7" s="2"/>
      <c r="R7" s="2"/>
      <c r="S7" s="3"/>
    </row>
    <row r="8" spans="1:19" ht="21.75" customHeight="1" x14ac:dyDescent="0.25">
      <c r="A8" s="107" t="s">
        <v>8</v>
      </c>
      <c r="B8" s="108"/>
      <c r="C8" s="108"/>
      <c r="D8" s="108"/>
      <c r="E8" s="108"/>
      <c r="F8" s="108"/>
      <c r="G8" s="108"/>
      <c r="H8" s="108"/>
      <c r="I8" s="109"/>
      <c r="J8" s="17"/>
      <c r="K8" s="107" t="s">
        <v>8</v>
      </c>
      <c r="L8" s="108"/>
      <c r="M8" s="108"/>
      <c r="N8" s="108"/>
      <c r="O8" s="108"/>
      <c r="P8" s="108"/>
      <c r="Q8" s="108"/>
      <c r="R8" s="108"/>
      <c r="S8" s="109"/>
    </row>
    <row r="9" spans="1:19" ht="83.25" customHeight="1" x14ac:dyDescent="0.25">
      <c r="A9" s="110" t="s">
        <v>0</v>
      </c>
      <c r="B9" s="111"/>
      <c r="C9" s="111"/>
      <c r="D9" s="111"/>
      <c r="E9" s="111"/>
      <c r="F9" s="111"/>
      <c r="G9" s="111"/>
      <c r="H9" s="111"/>
      <c r="I9" s="112"/>
      <c r="J9" s="18"/>
      <c r="K9" s="110" t="s">
        <v>0</v>
      </c>
      <c r="L9" s="111"/>
      <c r="M9" s="111"/>
      <c r="N9" s="111"/>
      <c r="O9" s="111"/>
      <c r="P9" s="111"/>
      <c r="Q9" s="111"/>
      <c r="R9" s="111"/>
      <c r="S9" s="112"/>
    </row>
    <row r="10" spans="1:19" ht="83.25" customHeight="1" x14ac:dyDescent="0.25">
      <c r="A10" s="104" t="s">
        <v>1</v>
      </c>
      <c r="B10" s="105"/>
      <c r="C10" s="105"/>
      <c r="D10" s="105"/>
      <c r="E10" s="105"/>
      <c r="F10" s="105"/>
      <c r="G10" s="105"/>
      <c r="H10" s="105"/>
      <c r="I10" s="106"/>
      <c r="J10" s="18"/>
      <c r="K10" s="104" t="s">
        <v>1</v>
      </c>
      <c r="L10" s="105"/>
      <c r="M10" s="105"/>
      <c r="N10" s="105"/>
      <c r="O10" s="105"/>
      <c r="P10" s="105"/>
      <c r="Q10" s="105"/>
      <c r="R10" s="105"/>
      <c r="S10" s="106"/>
    </row>
    <row r="11" spans="1:19" ht="83.25" customHeight="1" x14ac:dyDescent="0.25">
      <c r="A11" s="104" t="s">
        <v>2</v>
      </c>
      <c r="B11" s="105"/>
      <c r="C11" s="105"/>
      <c r="D11" s="105"/>
      <c r="E11" s="105"/>
      <c r="F11" s="105"/>
      <c r="G11" s="105"/>
      <c r="H11" s="105"/>
      <c r="I11" s="106"/>
      <c r="J11" s="18"/>
      <c r="K11" s="104" t="s">
        <v>2</v>
      </c>
      <c r="L11" s="105"/>
      <c r="M11" s="105"/>
      <c r="N11" s="105"/>
      <c r="O11" s="105"/>
      <c r="P11" s="105"/>
      <c r="Q11" s="105"/>
      <c r="R11" s="105"/>
      <c r="S11" s="106"/>
    </row>
    <row r="12" spans="1:19" x14ac:dyDescent="0.25">
      <c r="A12" s="5"/>
      <c r="B12" s="6"/>
      <c r="C12" s="6"/>
      <c r="D12" s="6"/>
      <c r="E12" s="6"/>
      <c r="F12" s="6"/>
      <c r="G12" s="6"/>
      <c r="H12" s="6"/>
      <c r="I12" s="7"/>
      <c r="J12" s="16"/>
      <c r="K12" s="5"/>
      <c r="L12" s="6"/>
      <c r="M12" s="6"/>
      <c r="N12" s="6"/>
      <c r="O12" s="6"/>
      <c r="P12" s="6"/>
      <c r="Q12" s="6"/>
      <c r="R12" s="6"/>
      <c r="S12" s="7"/>
    </row>
    <row r="13" spans="1:19" ht="24" customHeight="1" x14ac:dyDescent="0.25">
      <c r="A13" s="116" t="s">
        <v>9</v>
      </c>
      <c r="B13" s="117"/>
      <c r="C13" s="117"/>
      <c r="D13" s="117"/>
      <c r="E13" s="102" t="str">
        <f>'Görev Listesi'!G1</f>
        <v>OGRETMEN ADI</v>
      </c>
      <c r="F13" s="102"/>
      <c r="G13" s="102"/>
      <c r="H13" s="102"/>
      <c r="I13" s="103"/>
      <c r="J13" s="19"/>
      <c r="K13" s="116" t="s">
        <v>9</v>
      </c>
      <c r="L13" s="117"/>
      <c r="M13" s="117"/>
      <c r="N13" s="117"/>
      <c r="O13" s="102" t="str">
        <f>E13</f>
        <v>OGRETMEN ADI</v>
      </c>
      <c r="P13" s="102"/>
      <c r="Q13" s="102"/>
      <c r="R13" s="102"/>
      <c r="S13" s="103"/>
    </row>
    <row r="14" spans="1:19" ht="24" customHeight="1" x14ac:dyDescent="0.25">
      <c r="A14" s="118" t="s">
        <v>10</v>
      </c>
      <c r="B14" s="102"/>
      <c r="C14" s="102"/>
      <c r="D14" s="102"/>
      <c r="E14" s="102" t="s">
        <v>30</v>
      </c>
      <c r="F14" s="102"/>
      <c r="G14" s="102" t="s">
        <v>12</v>
      </c>
      <c r="H14" s="102"/>
      <c r="I14" s="103"/>
      <c r="J14" s="19"/>
      <c r="K14" s="118" t="s">
        <v>10</v>
      </c>
      <c r="L14" s="102"/>
      <c r="M14" s="102"/>
      <c r="N14" s="102"/>
      <c r="O14" s="102" t="s">
        <v>30</v>
      </c>
      <c r="P14" s="102"/>
      <c r="Q14" s="102" t="s">
        <v>12</v>
      </c>
      <c r="R14" s="102"/>
      <c r="S14" s="103"/>
    </row>
    <row r="15" spans="1:19" x14ac:dyDescent="0.25">
      <c r="A15" s="118" t="s">
        <v>13</v>
      </c>
      <c r="B15" s="102"/>
      <c r="C15" s="102"/>
      <c r="D15" s="102"/>
      <c r="E15" s="102" t="s">
        <v>13</v>
      </c>
      <c r="F15" s="102"/>
      <c r="G15" s="102" t="s">
        <v>13</v>
      </c>
      <c r="H15" s="102"/>
      <c r="I15" s="103"/>
      <c r="J15" s="19"/>
      <c r="K15" s="118" t="s">
        <v>13</v>
      </c>
      <c r="L15" s="102"/>
      <c r="M15" s="102"/>
      <c r="N15" s="102"/>
      <c r="O15" s="102" t="s">
        <v>13</v>
      </c>
      <c r="P15" s="102"/>
      <c r="Q15" s="102" t="s">
        <v>13</v>
      </c>
      <c r="R15" s="102"/>
      <c r="S15" s="103"/>
    </row>
    <row r="16" spans="1:19" x14ac:dyDescent="0.25">
      <c r="A16" s="4"/>
      <c r="B16" s="2"/>
      <c r="C16" s="2"/>
      <c r="D16" s="2"/>
      <c r="E16" s="2"/>
      <c r="F16" s="2"/>
      <c r="G16" s="2"/>
      <c r="H16" s="2"/>
      <c r="I16" s="3"/>
      <c r="J16" s="16"/>
      <c r="K16" s="4"/>
      <c r="L16" s="2"/>
      <c r="M16" s="2"/>
      <c r="N16" s="2"/>
      <c r="O16" s="2"/>
      <c r="P16" s="2"/>
      <c r="Q16" s="2"/>
      <c r="R16" s="2"/>
      <c r="S16" s="3"/>
    </row>
    <row r="17" spans="1:19" ht="136.5" customHeight="1" thickBot="1" x14ac:dyDescent="0.3">
      <c r="A17" s="113" t="s">
        <v>14</v>
      </c>
      <c r="B17" s="114"/>
      <c r="C17" s="114"/>
      <c r="D17" s="114"/>
      <c r="E17" s="114"/>
      <c r="F17" s="114"/>
      <c r="G17" s="114"/>
      <c r="H17" s="114"/>
      <c r="I17" s="115"/>
      <c r="J17" s="20"/>
      <c r="K17" s="113" t="s">
        <v>14</v>
      </c>
      <c r="L17" s="114"/>
      <c r="M17" s="114"/>
      <c r="N17" s="114"/>
      <c r="O17" s="114"/>
      <c r="P17" s="114"/>
      <c r="Q17" s="114"/>
      <c r="R17" s="114"/>
      <c r="S17" s="115"/>
    </row>
    <row r="18" spans="1:19" ht="15.75" thickTop="1" x14ac:dyDescent="0.25"/>
  </sheetData>
  <sheetProtection algorithmName="SHA-512" hashValue="ztdheRpDrivUUbWWuu38c6Te5FhaNZN9Jx1Sr3wwxeYGjcZ9xc2D8uHA9klwIUoad4IHjh6KZun/L65G/rZi9Q==" saltValue="Ki5nAw6IpOFV/SU4ehWTog==" spinCount="100000" sheet="1" objects="1" scenarios="1"/>
  <mergeCells count="46">
    <mergeCell ref="K17:S17"/>
    <mergeCell ref="A13:D13"/>
    <mergeCell ref="A14:D14"/>
    <mergeCell ref="A15:D15"/>
    <mergeCell ref="E13:F13"/>
    <mergeCell ref="E14:F14"/>
    <mergeCell ref="E15:F15"/>
    <mergeCell ref="K13:N13"/>
    <mergeCell ref="O13:P13"/>
    <mergeCell ref="K14:N14"/>
    <mergeCell ref="Q13:S13"/>
    <mergeCell ref="Q14:S14"/>
    <mergeCell ref="Q15:S15"/>
    <mergeCell ref="O14:P14"/>
    <mergeCell ref="K15:N15"/>
    <mergeCell ref="A17:I17"/>
    <mergeCell ref="O5:S5"/>
    <mergeCell ref="K6:N6"/>
    <mergeCell ref="O6:S6"/>
    <mergeCell ref="K8:S8"/>
    <mergeCell ref="O15:P15"/>
    <mergeCell ref="K9:S9"/>
    <mergeCell ref="K10:S10"/>
    <mergeCell ref="K11:S11"/>
    <mergeCell ref="K5:N5"/>
    <mergeCell ref="G15:I15"/>
    <mergeCell ref="A10:I10"/>
    <mergeCell ref="A11:I11"/>
    <mergeCell ref="A8:I8"/>
    <mergeCell ref="G13:I13"/>
    <mergeCell ref="A9:I9"/>
    <mergeCell ref="G14:I14"/>
    <mergeCell ref="K2:S2"/>
    <mergeCell ref="K3:N3"/>
    <mergeCell ref="O3:S3"/>
    <mergeCell ref="K4:N4"/>
    <mergeCell ref="O4:S4"/>
    <mergeCell ref="A2:I2"/>
    <mergeCell ref="A3:D3"/>
    <mergeCell ref="A4:D4"/>
    <mergeCell ref="A5:D5"/>
    <mergeCell ref="A6:D6"/>
    <mergeCell ref="E3:I3"/>
    <mergeCell ref="E4:I4"/>
    <mergeCell ref="E5:I5"/>
    <mergeCell ref="E6:I6"/>
  </mergeCells>
  <printOptions horizontalCentered="1"/>
  <pageMargins left="0.23622047244094488" right="0.23622047244094488" top="0.3543307086614173" bottom="0.3543307086614173" header="0.31496062992125984" footer="0.31496062992125984"/>
  <pageSetup paperSize="9" scale="84"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tabSelected="1" topLeftCell="A28" workbookViewId="0">
      <selection activeCell="D1" sqref="D1"/>
    </sheetView>
  </sheetViews>
  <sheetFormatPr defaultRowHeight="15.75" x14ac:dyDescent="0.25"/>
  <cols>
    <col min="1" max="1" width="21.7109375" style="21" customWidth="1"/>
    <col min="2" max="2" width="9.85546875" style="21" customWidth="1"/>
    <col min="3" max="3" width="35.5703125" style="21" customWidth="1"/>
    <col min="4" max="4" width="32.85546875" style="21" customWidth="1"/>
    <col min="5" max="5" width="9.140625" style="21"/>
    <col min="6" max="6" width="11.28515625" style="21" bestFit="1" customWidth="1"/>
    <col min="7" max="16384" width="9.140625" style="21"/>
  </cols>
  <sheetData>
    <row r="1" spans="1:10" ht="41.25" customHeight="1" thickBot="1" x14ac:dyDescent="0.3">
      <c r="A1" s="10" t="s">
        <v>20</v>
      </c>
      <c r="B1" s="71">
        <v>9</v>
      </c>
      <c r="C1" s="10" t="s">
        <v>122</v>
      </c>
      <c r="D1" s="70">
        <v>42012</v>
      </c>
    </row>
    <row r="2" spans="1:10" ht="16.5" thickTop="1" x14ac:dyDescent="0.25">
      <c r="A2" s="142" t="s">
        <v>21</v>
      </c>
      <c r="B2" s="143"/>
      <c r="C2" s="143"/>
      <c r="D2" s="144"/>
    </row>
    <row r="3" spans="1:10" ht="29.25" customHeight="1" x14ac:dyDescent="0.25">
      <c r="A3" s="119" t="s">
        <v>53</v>
      </c>
      <c r="B3" s="120"/>
      <c r="C3" s="120"/>
      <c r="D3" s="121"/>
    </row>
    <row r="4" spans="1:10" ht="18" customHeight="1" x14ac:dyDescent="0.25">
      <c r="A4" s="119" t="s">
        <v>105</v>
      </c>
      <c r="B4" s="120"/>
      <c r="C4" s="120"/>
      <c r="D4" s="121"/>
    </row>
    <row r="5" spans="1:10" ht="13.5" customHeight="1" x14ac:dyDescent="0.25">
      <c r="A5" s="23"/>
      <c r="B5" s="24"/>
      <c r="C5" s="24"/>
      <c r="D5" s="60" t="s">
        <v>22</v>
      </c>
      <c r="F5" s="51"/>
    </row>
    <row r="6" spans="1:10" x14ac:dyDescent="0.25">
      <c r="A6" s="23" t="s">
        <v>23</v>
      </c>
      <c r="B6" s="145" t="str">
        <f>VLOOKUP(B1,'Görev Listesi'!A4:J29,6,FALSE)</f>
        <v>ELEKTRİK ELEKTRONİK TEK. ALAN</v>
      </c>
      <c r="C6" s="145"/>
      <c r="D6" s="25" t="s">
        <v>56</v>
      </c>
      <c r="H6" s="122" t="s">
        <v>24</v>
      </c>
      <c r="I6" s="122"/>
      <c r="J6" s="122"/>
    </row>
    <row r="7" spans="1:10" ht="36" customHeight="1" x14ac:dyDescent="0.25">
      <c r="A7" s="123" t="s">
        <v>25</v>
      </c>
      <c r="B7" s="124"/>
      <c r="C7" s="124"/>
      <c r="D7" s="125"/>
    </row>
    <row r="8" spans="1:10" ht="8.25" customHeight="1" x14ac:dyDescent="0.25">
      <c r="A8" s="23"/>
      <c r="B8" s="24"/>
      <c r="C8" s="24"/>
      <c r="D8" s="26"/>
    </row>
    <row r="9" spans="1:10" x14ac:dyDescent="0.25">
      <c r="A9" s="23" t="s">
        <v>26</v>
      </c>
      <c r="B9" s="24"/>
      <c r="C9" s="24"/>
      <c r="D9" s="60" t="s">
        <v>125</v>
      </c>
    </row>
    <row r="10" spans="1:10" ht="6.75" customHeight="1" x14ac:dyDescent="0.25">
      <c r="A10" s="23"/>
      <c r="B10" s="24"/>
      <c r="C10" s="24"/>
      <c r="D10" s="25"/>
    </row>
    <row r="11" spans="1:10" x14ac:dyDescent="0.25">
      <c r="A11" s="23" t="s">
        <v>27</v>
      </c>
      <c r="B11" s="134" t="str">
        <f>VLOOKUP(B1,'Görev Listesi'!A4:J29,8,FALSE)</f>
        <v>NAME ELEKTRİK ELEKTRONİK</v>
      </c>
      <c r="C11" s="134"/>
      <c r="D11" s="25"/>
    </row>
    <row r="12" spans="1:10" ht="32.25" customHeight="1" x14ac:dyDescent="0.25">
      <c r="A12" s="64" t="s">
        <v>106</v>
      </c>
      <c r="B12" s="135" t="str">
        <f>CONCATENATE(VLOOKUP(B1,'Görev Listesi'!A4:J29,9,FALSE)," Tel: ",VLOOKUP(B1,'Görev Listesi'!A4:J29,10,FALSE))</f>
        <v xml:space="preserve">AĞAÇ İŞLERİ SANAYİ SİTESİ 25. CAD. NO:9 MELİKGAZİ Tel: </v>
      </c>
      <c r="C12" s="135"/>
      <c r="D12" s="136"/>
    </row>
    <row r="13" spans="1:10" x14ac:dyDescent="0.25">
      <c r="A13" s="27" t="s">
        <v>28</v>
      </c>
      <c r="C13" s="69" t="s">
        <v>11</v>
      </c>
      <c r="D13" s="80" t="s">
        <v>126</v>
      </c>
    </row>
    <row r="14" spans="1:10" x14ac:dyDescent="0.25">
      <c r="A14" s="54"/>
      <c r="B14" s="55"/>
      <c r="C14" s="79" t="str">
        <f>'Görev Listesi'!G1</f>
        <v>OGRETMEN ADI</v>
      </c>
      <c r="D14" s="81">
        <f>D1</f>
        <v>42012</v>
      </c>
    </row>
    <row r="15" spans="1:10" x14ac:dyDescent="0.25">
      <c r="A15" s="52" t="s">
        <v>29</v>
      </c>
      <c r="B15" s="53"/>
      <c r="C15" s="53"/>
      <c r="D15" s="81">
        <f>IF(MONTH(D14+7)=MONTH(D14),D14+7,"")</f>
        <v>42019</v>
      </c>
    </row>
    <row r="16" spans="1:10" x14ac:dyDescent="0.25">
      <c r="A16" s="56" t="s">
        <v>13</v>
      </c>
      <c r="B16" s="57"/>
      <c r="C16" s="57"/>
      <c r="D16" s="81">
        <f>IF(MONTH(D14+14)=MONTH(D14),D14+14,"")</f>
        <v>42026</v>
      </c>
    </row>
    <row r="17" spans="1:4" x14ac:dyDescent="0.25">
      <c r="A17" s="23"/>
      <c r="B17" s="24"/>
      <c r="C17" s="24"/>
      <c r="D17" s="26">
        <f>IF(MONTH(D14+21)=MONTH(D14),D14+21,"")</f>
        <v>42033</v>
      </c>
    </row>
    <row r="18" spans="1:4" x14ac:dyDescent="0.25">
      <c r="A18" s="132"/>
      <c r="B18" s="133"/>
      <c r="C18" s="133"/>
      <c r="D18" s="26" t="str">
        <f>IF(MONTH(D14+28)=MONTH(D14),D14+28,"")</f>
        <v/>
      </c>
    </row>
    <row r="19" spans="1:4" x14ac:dyDescent="0.25">
      <c r="A19" s="129" t="s">
        <v>31</v>
      </c>
      <c r="B19" s="130"/>
      <c r="C19" s="131"/>
      <c r="D19" s="33" t="s">
        <v>32</v>
      </c>
    </row>
    <row r="20" spans="1:4" ht="49.5" customHeight="1" x14ac:dyDescent="0.25">
      <c r="A20" s="126" t="s">
        <v>39</v>
      </c>
      <c r="B20" s="127"/>
      <c r="C20" s="128"/>
      <c r="D20" s="31" t="s">
        <v>54</v>
      </c>
    </row>
    <row r="21" spans="1:4" s="13" customFormat="1" ht="15.95" customHeight="1" x14ac:dyDescent="0.25">
      <c r="A21" s="126" t="s">
        <v>35</v>
      </c>
      <c r="B21" s="127"/>
      <c r="C21" s="128"/>
      <c r="D21" s="34" t="s">
        <v>55</v>
      </c>
    </row>
    <row r="22" spans="1:4" s="13" customFormat="1" ht="15.95" customHeight="1" x14ac:dyDescent="0.25">
      <c r="A22" s="126" t="s">
        <v>36</v>
      </c>
      <c r="B22" s="127"/>
      <c r="C22" s="128"/>
      <c r="D22" s="34" t="s">
        <v>55</v>
      </c>
    </row>
    <row r="23" spans="1:4" s="13" customFormat="1" ht="15.95" customHeight="1" x14ac:dyDescent="0.25">
      <c r="A23" s="126" t="s">
        <v>37</v>
      </c>
      <c r="B23" s="127"/>
      <c r="C23" s="128"/>
      <c r="D23" s="34" t="s">
        <v>55</v>
      </c>
    </row>
    <row r="24" spans="1:4" s="13" customFormat="1" ht="15.95" customHeight="1" x14ac:dyDescent="0.25">
      <c r="A24" s="126" t="s">
        <v>33</v>
      </c>
      <c r="B24" s="127"/>
      <c r="C24" s="128"/>
      <c r="D24" s="34" t="s">
        <v>55</v>
      </c>
    </row>
    <row r="25" spans="1:4" s="13" customFormat="1" ht="15.95" customHeight="1" x14ac:dyDescent="0.25">
      <c r="A25" s="126" t="s">
        <v>34</v>
      </c>
      <c r="B25" s="127"/>
      <c r="C25" s="128"/>
      <c r="D25" s="34" t="s">
        <v>55</v>
      </c>
    </row>
    <row r="26" spans="1:4" s="13" customFormat="1" ht="15.95" customHeight="1" x14ac:dyDescent="0.25">
      <c r="A26" s="126" t="s">
        <v>50</v>
      </c>
      <c r="B26" s="127"/>
      <c r="C26" s="128"/>
      <c r="D26" s="34" t="s">
        <v>55</v>
      </c>
    </row>
    <row r="27" spans="1:4" s="13" customFormat="1" ht="27" customHeight="1" x14ac:dyDescent="0.25">
      <c r="A27" s="126" t="s">
        <v>51</v>
      </c>
      <c r="B27" s="127"/>
      <c r="C27" s="128"/>
      <c r="D27" s="34" t="s">
        <v>55</v>
      </c>
    </row>
    <row r="28" spans="1:4" s="13" customFormat="1" ht="15.95" customHeight="1" x14ac:dyDescent="0.25">
      <c r="A28" s="126" t="s">
        <v>52</v>
      </c>
      <c r="B28" s="127"/>
      <c r="C28" s="128"/>
      <c r="D28" s="34" t="s">
        <v>55</v>
      </c>
    </row>
    <row r="29" spans="1:4" s="13" customFormat="1" ht="28.5" customHeight="1" x14ac:dyDescent="0.25">
      <c r="A29" s="126" t="s">
        <v>38</v>
      </c>
      <c r="B29" s="127"/>
      <c r="C29" s="128"/>
      <c r="D29" s="34" t="s">
        <v>55</v>
      </c>
    </row>
    <row r="30" spans="1:4" ht="29.25" customHeight="1" x14ac:dyDescent="0.25">
      <c r="A30" s="126" t="s">
        <v>40</v>
      </c>
      <c r="B30" s="127"/>
      <c r="C30" s="128"/>
      <c r="D30" s="34" t="s">
        <v>55</v>
      </c>
    </row>
    <row r="31" spans="1:4" ht="27.75" customHeight="1" x14ac:dyDescent="0.25">
      <c r="A31" s="126" t="s">
        <v>45</v>
      </c>
      <c r="B31" s="127"/>
      <c r="C31" s="128"/>
      <c r="D31" s="34" t="s">
        <v>55</v>
      </c>
    </row>
    <row r="32" spans="1:4" ht="26.25" customHeight="1" x14ac:dyDescent="0.25">
      <c r="A32" s="126" t="s">
        <v>46</v>
      </c>
      <c r="B32" s="127"/>
      <c r="C32" s="128"/>
      <c r="D32" s="34"/>
    </row>
    <row r="33" spans="1:4" ht="16.5" customHeight="1" x14ac:dyDescent="0.25">
      <c r="A33" s="126" t="s">
        <v>47</v>
      </c>
      <c r="B33" s="127"/>
      <c r="C33" s="128"/>
      <c r="D33" s="34" t="s">
        <v>55</v>
      </c>
    </row>
    <row r="34" spans="1:4" ht="36.75" customHeight="1" x14ac:dyDescent="0.25">
      <c r="A34" s="126" t="s">
        <v>41</v>
      </c>
      <c r="B34" s="127"/>
      <c r="C34" s="128"/>
      <c r="D34" s="34" t="s">
        <v>55</v>
      </c>
    </row>
    <row r="35" spans="1:4" ht="30" customHeight="1" x14ac:dyDescent="0.25">
      <c r="A35" s="126" t="s">
        <v>42</v>
      </c>
      <c r="B35" s="127"/>
      <c r="C35" s="128"/>
      <c r="D35" s="34" t="s">
        <v>55</v>
      </c>
    </row>
    <row r="36" spans="1:4" ht="16.5" customHeight="1" x14ac:dyDescent="0.25">
      <c r="A36" s="137" t="s">
        <v>43</v>
      </c>
      <c r="B36" s="138"/>
      <c r="C36" s="127"/>
      <c r="D36" s="34" t="s">
        <v>55</v>
      </c>
    </row>
    <row r="37" spans="1:4" ht="16.5" customHeight="1" x14ac:dyDescent="0.25">
      <c r="A37" s="137" t="s">
        <v>48</v>
      </c>
      <c r="B37" s="138"/>
      <c r="C37" s="127"/>
      <c r="D37" s="34" t="s">
        <v>55</v>
      </c>
    </row>
    <row r="38" spans="1:4" ht="27" customHeight="1" x14ac:dyDescent="0.25">
      <c r="A38" s="126" t="s">
        <v>49</v>
      </c>
      <c r="B38" s="127"/>
      <c r="C38" s="128"/>
      <c r="D38" s="34"/>
    </row>
    <row r="39" spans="1:4" s="22" customFormat="1" ht="24.75" customHeight="1" thickBot="1" x14ac:dyDescent="0.3">
      <c r="A39" s="139" t="s">
        <v>44</v>
      </c>
      <c r="B39" s="140"/>
      <c r="C39" s="141"/>
      <c r="D39" s="32"/>
    </row>
    <row r="40" spans="1:4" ht="16.5" thickTop="1" x14ac:dyDescent="0.25"/>
  </sheetData>
  <mergeCells count="30">
    <mergeCell ref="A37:C37"/>
    <mergeCell ref="A38:C38"/>
    <mergeCell ref="A39:C39"/>
    <mergeCell ref="A2:D2"/>
    <mergeCell ref="A36:C36"/>
    <mergeCell ref="B6:C6"/>
    <mergeCell ref="A31:C31"/>
    <mergeCell ref="A32:C32"/>
    <mergeCell ref="A33:C33"/>
    <mergeCell ref="A34:C34"/>
    <mergeCell ref="A35:C35"/>
    <mergeCell ref="A25:C25"/>
    <mergeCell ref="A26:C26"/>
    <mergeCell ref="A27:C27"/>
    <mergeCell ref="A28:C28"/>
    <mergeCell ref="A29:C29"/>
    <mergeCell ref="A3:D3"/>
    <mergeCell ref="A4:D4"/>
    <mergeCell ref="H6:J6"/>
    <mergeCell ref="A7:D7"/>
    <mergeCell ref="A30:C30"/>
    <mergeCell ref="A19:C19"/>
    <mergeCell ref="A20:C20"/>
    <mergeCell ref="A21:C21"/>
    <mergeCell ref="A22:C22"/>
    <mergeCell ref="A23:C23"/>
    <mergeCell ref="A24:C24"/>
    <mergeCell ref="A18:C18"/>
    <mergeCell ref="B11:C11"/>
    <mergeCell ref="B12:D12"/>
  </mergeCells>
  <dataValidations count="1">
    <dataValidation type="date" allowBlank="1" showInputMessage="1" showErrorMessage="1" sqref="D1">
      <formula1>42005</formula1>
      <formula2>42369</formula2>
    </dataValidation>
  </dataValidations>
  <printOptions horizontalCentered="1"/>
  <pageMargins left="0.25" right="0.25" top="0.75" bottom="0.75" header="0.3" footer="0.3"/>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8"/>
  <sheetViews>
    <sheetView topLeftCell="A13" zoomScaleNormal="100" workbookViewId="0">
      <selection activeCell="U5" sqref="U5:AG5"/>
    </sheetView>
  </sheetViews>
  <sheetFormatPr defaultRowHeight="15.75" x14ac:dyDescent="0.25"/>
  <cols>
    <col min="1" max="1" width="9.28515625" style="21" customWidth="1"/>
    <col min="2" max="32" width="2.140625" style="21" customWidth="1"/>
    <col min="33" max="33" width="9.140625" style="21"/>
    <col min="34" max="34" width="11.140625" style="21" customWidth="1"/>
    <col min="35" max="16384" width="9.140625" style="21"/>
  </cols>
  <sheetData>
    <row r="1" spans="1:34" ht="30.75" customHeight="1" thickBot="1" x14ac:dyDescent="0.3">
      <c r="A1" s="10" t="s">
        <v>20</v>
      </c>
      <c r="B1" s="175">
        <v>2</v>
      </c>
      <c r="C1" s="175"/>
      <c r="D1" s="176" t="s">
        <v>123</v>
      </c>
      <c r="E1" s="176"/>
      <c r="F1" s="175">
        <v>4</v>
      </c>
      <c r="G1" s="175"/>
      <c r="H1" s="174" t="s">
        <v>109</v>
      </c>
      <c r="I1" s="174"/>
      <c r="J1" s="174"/>
      <c r="K1" s="174"/>
      <c r="L1" s="174"/>
      <c r="M1" s="174"/>
      <c r="N1" s="174"/>
      <c r="O1" s="174"/>
      <c r="P1" s="174"/>
      <c r="Q1" s="174"/>
      <c r="R1" s="174"/>
      <c r="S1" s="174"/>
      <c r="T1" s="174"/>
      <c r="U1" s="175" t="s">
        <v>111</v>
      </c>
      <c r="V1" s="175"/>
      <c r="W1" s="175"/>
      <c r="X1" s="175"/>
    </row>
    <row r="2" spans="1:34" ht="16.5" thickTop="1" x14ac:dyDescent="0.25">
      <c r="A2" s="165" t="s">
        <v>57</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7"/>
    </row>
    <row r="3" spans="1:34" x14ac:dyDescent="0.25">
      <c r="A3" s="168" t="s">
        <v>58</v>
      </c>
      <c r="B3" s="169"/>
      <c r="C3" s="169"/>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1"/>
    </row>
    <row r="4" spans="1:34" x14ac:dyDescent="0.25">
      <c r="A4" s="172" t="s">
        <v>103</v>
      </c>
      <c r="B4" s="158"/>
      <c r="C4" s="158"/>
      <c r="D4" s="63" t="s">
        <v>91</v>
      </c>
      <c r="E4" s="62" t="str">
        <f>VLOOKUP(B1,'Görev Listesi'!A4:J29,8,FALSE)</f>
        <v>2.ANA BAKIM MERKEZİ KOMUTANLIĞI</v>
      </c>
      <c r="F4" s="62"/>
      <c r="G4" s="62"/>
      <c r="H4" s="62"/>
      <c r="I4" s="62"/>
      <c r="J4" s="62"/>
      <c r="K4" s="62"/>
      <c r="L4" s="62"/>
      <c r="M4" s="62"/>
      <c r="N4" s="62"/>
      <c r="O4" s="62"/>
      <c r="P4" s="62"/>
      <c r="Q4" s="62"/>
      <c r="R4" s="62"/>
      <c r="S4" s="62"/>
      <c r="T4" s="62"/>
      <c r="U4" s="61"/>
      <c r="V4" s="61"/>
      <c r="W4" s="61"/>
      <c r="X4" s="61"/>
      <c r="Y4" s="173" t="s">
        <v>107</v>
      </c>
      <c r="Z4" s="173"/>
      <c r="AA4" s="173"/>
      <c r="AB4" s="173"/>
      <c r="AC4" s="173"/>
      <c r="AD4" s="173"/>
      <c r="AE4" s="173"/>
      <c r="AF4" s="173"/>
      <c r="AG4" s="173"/>
      <c r="AH4" s="66" t="str">
        <f>U1</f>
        <v>Şubat</v>
      </c>
    </row>
    <row r="5" spans="1:34" x14ac:dyDescent="0.25">
      <c r="A5" s="172" t="s">
        <v>102</v>
      </c>
      <c r="B5" s="158"/>
      <c r="C5" s="158"/>
      <c r="D5" s="49" t="s">
        <v>91</v>
      </c>
      <c r="E5" s="50">
        <f>IF(VLOOKUP(B1,'Görev Listesi'!A4:J29,10,FALSE)=0,"",VLOOKUP(B1,'Görev Listesi'!A4:J29,10,FALSE))</f>
        <v>3368772</v>
      </c>
      <c r="F5" s="50"/>
      <c r="G5" s="50"/>
      <c r="H5" s="50"/>
      <c r="I5" s="50"/>
      <c r="J5" s="50"/>
      <c r="K5" s="50"/>
      <c r="L5" s="50"/>
      <c r="M5" s="50"/>
      <c r="N5" s="160" t="s">
        <v>104</v>
      </c>
      <c r="O5" s="160"/>
      <c r="P5" s="160"/>
      <c r="Q5" s="50" t="s">
        <v>91</v>
      </c>
      <c r="R5" s="50"/>
      <c r="S5" s="50"/>
      <c r="T5" s="50"/>
      <c r="U5" s="173" t="s">
        <v>108</v>
      </c>
      <c r="V5" s="173"/>
      <c r="W5" s="173"/>
      <c r="X5" s="173"/>
      <c r="Y5" s="173"/>
      <c r="Z5" s="173"/>
      <c r="AA5" s="173"/>
      <c r="AB5" s="173"/>
      <c r="AC5" s="173"/>
      <c r="AD5" s="173"/>
      <c r="AE5" s="173"/>
      <c r="AF5" s="173"/>
      <c r="AG5" s="173"/>
      <c r="AH5" s="65" t="s">
        <v>143</v>
      </c>
    </row>
    <row r="6" spans="1:34" x14ac:dyDescent="0.25">
      <c r="A6" s="159" t="s">
        <v>89</v>
      </c>
      <c r="B6" s="160"/>
      <c r="C6" s="160"/>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2"/>
    </row>
    <row r="7" spans="1:34" x14ac:dyDescent="0.25">
      <c r="A7" s="156" t="s">
        <v>59</v>
      </c>
      <c r="B7" s="157">
        <v>1</v>
      </c>
      <c r="C7" s="157">
        <v>2</v>
      </c>
      <c r="D7" s="157">
        <v>3</v>
      </c>
      <c r="E7" s="157">
        <v>4</v>
      </c>
      <c r="F7" s="157">
        <v>5</v>
      </c>
      <c r="G7" s="157">
        <v>6</v>
      </c>
      <c r="H7" s="157">
        <v>7</v>
      </c>
      <c r="I7" s="157">
        <v>8</v>
      </c>
      <c r="J7" s="157">
        <v>9</v>
      </c>
      <c r="K7" s="157">
        <v>10</v>
      </c>
      <c r="L7" s="157">
        <v>11</v>
      </c>
      <c r="M7" s="157">
        <v>12</v>
      </c>
      <c r="N7" s="157">
        <v>13</v>
      </c>
      <c r="O7" s="157">
        <v>14</v>
      </c>
      <c r="P7" s="157">
        <v>15</v>
      </c>
      <c r="Q7" s="157">
        <v>16</v>
      </c>
      <c r="R7" s="157">
        <v>17</v>
      </c>
      <c r="S7" s="157">
        <v>18</v>
      </c>
      <c r="T7" s="157">
        <v>19</v>
      </c>
      <c r="U7" s="157">
        <v>20</v>
      </c>
      <c r="V7" s="157">
        <v>21</v>
      </c>
      <c r="W7" s="157">
        <v>22</v>
      </c>
      <c r="X7" s="157">
        <v>23</v>
      </c>
      <c r="Y7" s="157">
        <v>24</v>
      </c>
      <c r="Z7" s="157">
        <v>25</v>
      </c>
      <c r="AA7" s="157">
        <v>26</v>
      </c>
      <c r="AB7" s="157">
        <v>27</v>
      </c>
      <c r="AC7" s="157">
        <v>28</v>
      </c>
      <c r="AD7" s="157">
        <v>29</v>
      </c>
      <c r="AE7" s="157">
        <v>30</v>
      </c>
      <c r="AF7" s="157">
        <v>31</v>
      </c>
      <c r="AG7" s="163" t="s">
        <v>60</v>
      </c>
      <c r="AH7" s="164"/>
    </row>
    <row r="8" spans="1:34" x14ac:dyDescent="0.25">
      <c r="A8" s="156"/>
      <c r="B8" s="157"/>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63" t="s">
        <v>61</v>
      </c>
      <c r="AH8" s="164"/>
    </row>
    <row r="9" spans="1:34" x14ac:dyDescent="0.25">
      <c r="A9" s="156"/>
      <c r="B9" s="157"/>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c r="AE9" s="157"/>
      <c r="AF9" s="157"/>
      <c r="AG9" s="37" t="s">
        <v>62</v>
      </c>
      <c r="AH9" s="38" t="s">
        <v>63</v>
      </c>
    </row>
    <row r="10" spans="1:34" x14ac:dyDescent="0.25">
      <c r="A10" s="48" t="s">
        <v>64</v>
      </c>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5"/>
      <c r="AH10" s="36"/>
    </row>
    <row r="11" spans="1:34" x14ac:dyDescent="0.25">
      <c r="A11" s="48" t="s">
        <v>65</v>
      </c>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30"/>
    </row>
    <row r="12" spans="1:34" ht="26.25" customHeight="1" x14ac:dyDescent="0.25">
      <c r="A12" s="156" t="s">
        <v>66</v>
      </c>
      <c r="B12" s="49" t="s">
        <v>29</v>
      </c>
      <c r="C12" s="50"/>
      <c r="D12" s="50"/>
      <c r="E12" s="50"/>
      <c r="F12" s="50"/>
      <c r="G12" s="50" t="s">
        <v>91</v>
      </c>
      <c r="H12" s="61" t="str">
        <f>VLOOKUP(B1,'Görev Listesi'!A4:J29,5,FALSE)</f>
        <v>B</v>
      </c>
      <c r="I12" s="58"/>
      <c r="J12" s="58"/>
      <c r="K12" s="61"/>
      <c r="L12" s="61"/>
      <c r="M12" s="61"/>
      <c r="N12" s="61"/>
      <c r="O12" s="61"/>
      <c r="P12" s="61"/>
      <c r="Q12" s="61"/>
      <c r="R12" s="61"/>
      <c r="S12" s="61"/>
      <c r="T12" s="61"/>
      <c r="U12" s="58"/>
      <c r="V12" s="50"/>
      <c r="W12" s="50"/>
      <c r="X12" s="58"/>
      <c r="Y12" s="58"/>
      <c r="Z12" s="58"/>
      <c r="AA12" s="61"/>
      <c r="AB12" s="160" t="s">
        <v>94</v>
      </c>
      <c r="AC12" s="160"/>
      <c r="AD12" s="160"/>
      <c r="AE12" s="160"/>
      <c r="AF12" s="83" t="s">
        <v>91</v>
      </c>
      <c r="AG12" s="82">
        <f>VLOOKUP(B1,'Görev Listesi'!A4:J29,3,FALSE)</f>
        <v>730</v>
      </c>
      <c r="AH12" s="67"/>
    </row>
    <row r="13" spans="1:34" ht="22.5" customHeight="1" x14ac:dyDescent="0.25">
      <c r="A13" s="156"/>
      <c r="B13" s="49" t="s">
        <v>90</v>
      </c>
      <c r="C13" s="50"/>
      <c r="D13" s="50"/>
      <c r="E13" s="50"/>
      <c r="F13" s="50"/>
      <c r="G13" s="58" t="s">
        <v>91</v>
      </c>
      <c r="H13" s="61" t="str">
        <f>VLOOKUP(B1,'Görev Listesi'!A4:J29,6,FALSE)</f>
        <v>ELEKTRİK ELEKTRONİK TEK. ALANI</v>
      </c>
      <c r="I13" s="58"/>
      <c r="J13" s="58"/>
      <c r="K13" s="68"/>
      <c r="L13" s="68"/>
      <c r="M13" s="68"/>
      <c r="N13" s="68"/>
      <c r="O13" s="68"/>
      <c r="P13" s="68"/>
      <c r="Q13" s="68"/>
      <c r="R13" s="68"/>
      <c r="S13" s="68"/>
      <c r="T13" s="68"/>
      <c r="U13" s="58"/>
      <c r="V13" s="50"/>
      <c r="W13" s="50"/>
      <c r="X13" s="58"/>
      <c r="Y13" s="58"/>
      <c r="Z13" s="58"/>
      <c r="AA13" s="61"/>
      <c r="AB13" s="61"/>
      <c r="AC13" s="160" t="s">
        <v>127</v>
      </c>
      <c r="AD13" s="160"/>
      <c r="AE13" s="160"/>
      <c r="AF13" s="160"/>
      <c r="AG13" s="61" t="str">
        <f>VLOOKUP(B1,'Görev Listesi'!A4:J29,4,FALSE)</f>
        <v>12-C</v>
      </c>
      <c r="AH13" s="67"/>
    </row>
    <row r="14" spans="1:34" x14ac:dyDescent="0.25">
      <c r="A14" s="46"/>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29"/>
    </row>
    <row r="15" spans="1:34" x14ac:dyDescent="0.25">
      <c r="A15" s="149" t="s">
        <v>10</v>
      </c>
      <c r="B15" s="146"/>
      <c r="C15" s="146"/>
      <c r="D15" s="146"/>
      <c r="E15" s="146"/>
      <c r="F15" s="146"/>
      <c r="G15" s="146"/>
      <c r="H15" s="44"/>
      <c r="I15" s="44"/>
      <c r="J15" s="44"/>
      <c r="K15" s="44"/>
      <c r="L15" s="44"/>
      <c r="M15" s="146" t="s">
        <v>67</v>
      </c>
      <c r="N15" s="146"/>
      <c r="O15" s="146"/>
      <c r="P15" s="146"/>
      <c r="Q15" s="146"/>
      <c r="R15" s="146"/>
      <c r="S15" s="146"/>
      <c r="T15" s="146"/>
      <c r="U15" s="146"/>
      <c r="V15" s="44"/>
      <c r="W15" s="44"/>
      <c r="X15" s="146" t="s">
        <v>68</v>
      </c>
      <c r="Y15" s="146"/>
      <c r="Z15" s="146"/>
      <c r="AA15" s="146"/>
      <c r="AB15" s="146"/>
      <c r="AC15" s="146"/>
      <c r="AD15" s="146"/>
      <c r="AE15" s="146"/>
      <c r="AF15" s="146"/>
      <c r="AG15" s="146"/>
      <c r="AH15" s="147"/>
    </row>
    <row r="16" spans="1:34" x14ac:dyDescent="0.25">
      <c r="A16" s="149" t="s">
        <v>97</v>
      </c>
      <c r="B16" s="146"/>
      <c r="C16" s="146"/>
      <c r="D16" s="146"/>
      <c r="E16" s="146"/>
      <c r="F16" s="146"/>
      <c r="G16" s="146"/>
      <c r="H16" s="44"/>
      <c r="I16" s="44"/>
      <c r="J16" s="44"/>
      <c r="K16" s="44"/>
      <c r="L16" s="44"/>
      <c r="M16" s="146" t="s">
        <v>98</v>
      </c>
      <c r="N16" s="146"/>
      <c r="O16" s="146"/>
      <c r="P16" s="146"/>
      <c r="Q16" s="146"/>
      <c r="R16" s="146"/>
      <c r="S16" s="146"/>
      <c r="T16" s="146"/>
      <c r="U16" s="146"/>
      <c r="V16" s="44"/>
      <c r="W16" s="44"/>
      <c r="X16" s="44"/>
      <c r="Y16" s="44" t="s">
        <v>69</v>
      </c>
      <c r="Z16" s="150" t="s">
        <v>81</v>
      </c>
      <c r="AA16" s="150"/>
      <c r="AB16" s="150"/>
      <c r="AC16" s="150"/>
      <c r="AD16" s="150"/>
      <c r="AE16" s="44"/>
      <c r="AF16" s="44" t="s">
        <v>70</v>
      </c>
      <c r="AG16" s="154" t="s">
        <v>82</v>
      </c>
      <c r="AH16" s="155"/>
    </row>
    <row r="17" spans="1:34" x14ac:dyDescent="0.25">
      <c r="A17" s="46"/>
      <c r="B17" s="44"/>
      <c r="C17" s="44"/>
      <c r="D17" s="44"/>
      <c r="E17" s="44"/>
      <c r="F17" s="44"/>
      <c r="G17" s="44"/>
      <c r="H17" s="44"/>
      <c r="I17" s="44"/>
      <c r="J17" s="44"/>
      <c r="K17" s="44"/>
      <c r="L17" s="44"/>
      <c r="M17" s="146" t="s">
        <v>124</v>
      </c>
      <c r="N17" s="146"/>
      <c r="O17" s="146"/>
      <c r="P17" s="146"/>
      <c r="Q17" s="146"/>
      <c r="R17" s="146"/>
      <c r="S17" s="146"/>
      <c r="T17" s="146"/>
      <c r="U17" s="146"/>
      <c r="V17" s="44"/>
      <c r="W17" s="44"/>
      <c r="X17" s="44"/>
      <c r="Y17" s="44" t="s">
        <v>71</v>
      </c>
      <c r="Z17" s="150" t="s">
        <v>83</v>
      </c>
      <c r="AA17" s="150"/>
      <c r="AB17" s="150"/>
      <c r="AC17" s="150"/>
      <c r="AD17" s="150"/>
      <c r="AE17" s="44"/>
      <c r="AF17" s="44" t="s">
        <v>72</v>
      </c>
      <c r="AG17" s="44" t="s">
        <v>84</v>
      </c>
      <c r="AH17" s="29"/>
    </row>
    <row r="18" spans="1:34" x14ac:dyDescent="0.25">
      <c r="A18" s="149" t="s">
        <v>73</v>
      </c>
      <c r="B18" s="146"/>
      <c r="C18" s="146"/>
      <c r="D18" s="146"/>
      <c r="E18" s="146"/>
      <c r="F18" s="146"/>
      <c r="G18" s="146"/>
      <c r="H18" s="44"/>
      <c r="I18" s="44"/>
      <c r="J18" s="44"/>
      <c r="K18" s="44"/>
      <c r="L18" s="44"/>
      <c r="M18" s="146" t="s">
        <v>74</v>
      </c>
      <c r="N18" s="146"/>
      <c r="O18" s="146"/>
      <c r="P18" s="146"/>
      <c r="Q18" s="146"/>
      <c r="R18" s="146"/>
      <c r="S18" s="146"/>
      <c r="T18" s="146"/>
      <c r="U18" s="146"/>
      <c r="V18" s="44"/>
      <c r="W18" s="44"/>
      <c r="X18" s="44"/>
      <c r="Y18" s="44" t="s">
        <v>75</v>
      </c>
      <c r="Z18" s="150" t="s">
        <v>85</v>
      </c>
      <c r="AA18" s="150"/>
      <c r="AB18" s="150"/>
      <c r="AC18" s="150"/>
      <c r="AD18" s="150"/>
      <c r="AE18" s="150"/>
      <c r="AF18" s="44" t="s">
        <v>76</v>
      </c>
      <c r="AG18" s="44" t="s">
        <v>86</v>
      </c>
      <c r="AH18" s="29"/>
    </row>
    <row r="19" spans="1:34" x14ac:dyDescent="0.25">
      <c r="A19" s="149" t="s">
        <v>77</v>
      </c>
      <c r="B19" s="146"/>
      <c r="C19" s="146"/>
      <c r="D19" s="146"/>
      <c r="E19" s="146"/>
      <c r="F19" s="146"/>
      <c r="G19" s="146"/>
      <c r="H19" s="44"/>
      <c r="I19" s="44"/>
      <c r="J19" s="44"/>
      <c r="K19" s="44"/>
      <c r="L19" s="44"/>
      <c r="M19" s="146" t="s">
        <v>13</v>
      </c>
      <c r="N19" s="146"/>
      <c r="O19" s="146"/>
      <c r="P19" s="146"/>
      <c r="Q19" s="146"/>
      <c r="R19" s="146"/>
      <c r="S19" s="146"/>
      <c r="T19" s="146"/>
      <c r="U19" s="146"/>
      <c r="V19" s="44"/>
      <c r="W19" s="44"/>
      <c r="X19" s="44"/>
      <c r="Y19" s="44" t="s">
        <v>78</v>
      </c>
      <c r="Z19" s="150" t="s">
        <v>87</v>
      </c>
      <c r="AA19" s="150"/>
      <c r="AB19" s="150"/>
      <c r="AC19" s="150"/>
      <c r="AD19" s="150"/>
      <c r="AE19" s="150"/>
      <c r="AF19" s="150"/>
      <c r="AG19" s="44"/>
      <c r="AH19" s="29"/>
    </row>
    <row r="20" spans="1:34" x14ac:dyDescent="0.25">
      <c r="A20" s="46"/>
      <c r="B20" s="44"/>
      <c r="C20" s="44"/>
      <c r="D20" s="44"/>
      <c r="E20" s="44"/>
      <c r="F20" s="44"/>
      <c r="G20" s="44"/>
      <c r="H20" s="44"/>
      <c r="I20" s="44"/>
      <c r="J20" s="44"/>
      <c r="K20" s="44"/>
      <c r="L20" s="44"/>
      <c r="M20" s="44"/>
      <c r="N20" s="44"/>
      <c r="O20" s="28"/>
      <c r="P20" s="28"/>
      <c r="Q20" s="28"/>
      <c r="R20" s="28"/>
      <c r="S20" s="28"/>
      <c r="T20" s="44"/>
      <c r="U20" s="44"/>
      <c r="V20" s="44"/>
      <c r="W20" s="44"/>
      <c r="X20" s="44"/>
      <c r="Y20" s="44"/>
      <c r="Z20" s="44"/>
      <c r="AA20" s="44"/>
      <c r="AB20" s="44"/>
      <c r="AC20" s="44"/>
      <c r="AD20" s="44"/>
      <c r="AE20" s="44"/>
      <c r="AF20" s="44"/>
      <c r="AG20" s="44"/>
      <c r="AH20" s="29"/>
    </row>
    <row r="21" spans="1:34" x14ac:dyDescent="0.25">
      <c r="A21" s="123" t="s">
        <v>79</v>
      </c>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5"/>
    </row>
    <row r="22" spans="1:34" x14ac:dyDescent="0.25">
      <c r="A22" s="123"/>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5"/>
    </row>
    <row r="23" spans="1:34" ht="16.5" thickBot="1" x14ac:dyDescent="0.3">
      <c r="A23" s="151" t="s">
        <v>88</v>
      </c>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3"/>
    </row>
    <row r="24" spans="1:34" ht="16.5" thickTop="1" x14ac:dyDescent="0.25">
      <c r="A24" s="148" t="s">
        <v>80</v>
      </c>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row>
    <row r="25" spans="1:34" ht="12" customHeight="1" thickBot="1" x14ac:dyDescent="0.3"/>
    <row r="26" spans="1:34" ht="16.5" thickTop="1" x14ac:dyDescent="0.25">
      <c r="A26" s="165" t="s">
        <v>57</v>
      </c>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7"/>
    </row>
    <row r="27" spans="1:34" x14ac:dyDescent="0.25">
      <c r="A27" s="168" t="s">
        <v>58</v>
      </c>
      <c r="B27" s="169"/>
      <c r="C27" s="169"/>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1"/>
    </row>
    <row r="28" spans="1:34" x14ac:dyDescent="0.25">
      <c r="A28" s="172" t="s">
        <v>103</v>
      </c>
      <c r="B28" s="158"/>
      <c r="C28" s="158"/>
      <c r="D28" s="63" t="s">
        <v>91</v>
      </c>
      <c r="E28" s="62" t="str">
        <f>IF(VLOOKUP(F1,'Görev Listesi'!A4:J29,8,FALSE)=0,"",VLOOKUP(F1,'Görev Listesi'!A4:J29,8,FALSE))</f>
        <v>PERGA YAZILIM OTOMASYON</v>
      </c>
      <c r="F28" s="62"/>
      <c r="G28" s="62"/>
      <c r="H28" s="62"/>
      <c r="I28" s="62"/>
      <c r="J28" s="62"/>
      <c r="K28" s="62"/>
      <c r="L28" s="62"/>
      <c r="M28" s="62"/>
      <c r="N28" s="62"/>
      <c r="O28" s="62"/>
      <c r="P28" s="62"/>
      <c r="Q28" s="62"/>
      <c r="R28" s="62"/>
      <c r="S28" s="62"/>
      <c r="T28" s="62"/>
      <c r="U28" s="61"/>
      <c r="V28" s="61"/>
      <c r="W28" s="61"/>
      <c r="X28" s="61"/>
      <c r="Y28" s="173" t="s">
        <v>107</v>
      </c>
      <c r="Z28" s="173"/>
      <c r="AA28" s="173"/>
      <c r="AB28" s="173"/>
      <c r="AC28" s="173"/>
      <c r="AD28" s="173"/>
      <c r="AE28" s="173"/>
      <c r="AF28" s="173"/>
      <c r="AG28" s="173"/>
      <c r="AH28" s="66" t="str">
        <f>U1</f>
        <v>Şubat</v>
      </c>
    </row>
    <row r="29" spans="1:34" x14ac:dyDescent="0.25">
      <c r="A29" s="172" t="s">
        <v>102</v>
      </c>
      <c r="B29" s="158"/>
      <c r="C29" s="158"/>
      <c r="D29" s="49" t="s">
        <v>91</v>
      </c>
      <c r="E29" s="50">
        <f>IF(VLOOKUP(F1,'Görev Listesi'!A4:J29,10,FALSE)=0,"",VLOOKUP(F1,'Görev Listesi'!A4:J29,10,FALSE))</f>
        <v>3214411</v>
      </c>
      <c r="F29" s="50"/>
      <c r="G29" s="50"/>
      <c r="H29" s="50"/>
      <c r="I29" s="50"/>
      <c r="J29" s="50"/>
      <c r="K29" s="50"/>
      <c r="L29" s="50"/>
      <c r="M29" s="50"/>
      <c r="N29" s="160" t="s">
        <v>104</v>
      </c>
      <c r="O29" s="160"/>
      <c r="P29" s="160"/>
      <c r="Q29" s="50" t="s">
        <v>91</v>
      </c>
      <c r="R29" s="50"/>
      <c r="S29" s="50"/>
      <c r="T29" s="50"/>
      <c r="U29" s="173" t="s">
        <v>108</v>
      </c>
      <c r="V29" s="173"/>
      <c r="W29" s="173"/>
      <c r="X29" s="173"/>
      <c r="Y29" s="173"/>
      <c r="Z29" s="173"/>
      <c r="AA29" s="173"/>
      <c r="AB29" s="173"/>
      <c r="AC29" s="173"/>
      <c r="AD29" s="173"/>
      <c r="AE29" s="173"/>
      <c r="AF29" s="173"/>
      <c r="AG29" s="173"/>
      <c r="AH29" s="65" t="s">
        <v>143</v>
      </c>
    </row>
    <row r="30" spans="1:34" x14ac:dyDescent="0.25">
      <c r="A30" s="159" t="s">
        <v>89</v>
      </c>
      <c r="B30" s="160"/>
      <c r="C30" s="160"/>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2"/>
    </row>
    <row r="31" spans="1:34" x14ac:dyDescent="0.25">
      <c r="A31" s="156" t="s">
        <v>59</v>
      </c>
      <c r="B31" s="157">
        <v>1</v>
      </c>
      <c r="C31" s="157">
        <v>2</v>
      </c>
      <c r="D31" s="157">
        <v>3</v>
      </c>
      <c r="E31" s="157">
        <v>4</v>
      </c>
      <c r="F31" s="157">
        <v>5</v>
      </c>
      <c r="G31" s="157">
        <v>6</v>
      </c>
      <c r="H31" s="157">
        <v>7</v>
      </c>
      <c r="I31" s="157">
        <v>8</v>
      </c>
      <c r="J31" s="157">
        <v>9</v>
      </c>
      <c r="K31" s="157">
        <v>10</v>
      </c>
      <c r="L31" s="157">
        <v>11</v>
      </c>
      <c r="M31" s="157">
        <v>12</v>
      </c>
      <c r="N31" s="157">
        <v>13</v>
      </c>
      <c r="O31" s="157">
        <v>14</v>
      </c>
      <c r="P31" s="157">
        <v>15</v>
      </c>
      <c r="Q31" s="157">
        <v>16</v>
      </c>
      <c r="R31" s="157">
        <v>17</v>
      </c>
      <c r="S31" s="157">
        <v>18</v>
      </c>
      <c r="T31" s="157">
        <v>19</v>
      </c>
      <c r="U31" s="157">
        <v>20</v>
      </c>
      <c r="V31" s="157">
        <v>21</v>
      </c>
      <c r="W31" s="157">
        <v>22</v>
      </c>
      <c r="X31" s="157">
        <v>23</v>
      </c>
      <c r="Y31" s="157">
        <v>24</v>
      </c>
      <c r="Z31" s="157">
        <v>25</v>
      </c>
      <c r="AA31" s="157">
        <v>26</v>
      </c>
      <c r="AB31" s="157">
        <v>27</v>
      </c>
      <c r="AC31" s="157">
        <v>28</v>
      </c>
      <c r="AD31" s="157">
        <v>29</v>
      </c>
      <c r="AE31" s="157">
        <v>30</v>
      </c>
      <c r="AF31" s="157">
        <v>31</v>
      </c>
      <c r="AG31" s="163" t="s">
        <v>60</v>
      </c>
      <c r="AH31" s="164"/>
    </row>
    <row r="32" spans="1:34" x14ac:dyDescent="0.25">
      <c r="A32" s="156"/>
      <c r="B32" s="157"/>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63" t="s">
        <v>61</v>
      </c>
      <c r="AH32" s="164"/>
    </row>
    <row r="33" spans="1:34" x14ac:dyDescent="0.25">
      <c r="A33" s="156"/>
      <c r="B33" s="157"/>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43" t="s">
        <v>62</v>
      </c>
      <c r="AH33" s="38" t="s">
        <v>63</v>
      </c>
    </row>
    <row r="34" spans="1:34" x14ac:dyDescent="0.25">
      <c r="A34" s="48" t="s">
        <v>64</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41"/>
      <c r="AH34" s="42"/>
    </row>
    <row r="35" spans="1:34" x14ac:dyDescent="0.25">
      <c r="A35" s="48" t="s">
        <v>65</v>
      </c>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34"/>
    </row>
    <row r="36" spans="1:34" ht="26.25" customHeight="1" x14ac:dyDescent="0.25">
      <c r="A36" s="156" t="s">
        <v>66</v>
      </c>
      <c r="B36" s="49" t="s">
        <v>29</v>
      </c>
      <c r="C36" s="50"/>
      <c r="D36" s="50"/>
      <c r="E36" s="50"/>
      <c r="F36" s="50"/>
      <c r="G36" s="50" t="s">
        <v>91</v>
      </c>
      <c r="H36" s="61" t="str">
        <f>VLOOKUP(F1,'Görev Listesi'!A4:J29,5,FALSE)</f>
        <v>D</v>
      </c>
      <c r="I36" s="58"/>
      <c r="J36" s="58"/>
      <c r="K36" s="61"/>
      <c r="L36" s="61"/>
      <c r="M36" s="61"/>
      <c r="N36" s="61"/>
      <c r="O36" s="61"/>
      <c r="P36" s="61"/>
      <c r="Q36" s="61"/>
      <c r="R36" s="61"/>
      <c r="S36" s="61"/>
      <c r="T36" s="61"/>
      <c r="U36" s="58"/>
      <c r="V36" s="50"/>
      <c r="W36" s="50"/>
      <c r="X36" s="58"/>
      <c r="Y36" s="58"/>
      <c r="Z36" s="58"/>
      <c r="AA36" s="61"/>
      <c r="AB36" s="50" t="s">
        <v>94</v>
      </c>
      <c r="AC36" s="61"/>
      <c r="AD36" s="58"/>
      <c r="AE36" s="58"/>
      <c r="AF36" s="50" t="s">
        <v>91</v>
      </c>
      <c r="AG36" s="82">
        <f>VLOOKUP(F1,'Görev Listesi'!A4:J29,3,FALSE)</f>
        <v>749</v>
      </c>
      <c r="AH36" s="67"/>
    </row>
    <row r="37" spans="1:34" ht="22.5" customHeight="1" x14ac:dyDescent="0.25">
      <c r="A37" s="156"/>
      <c r="B37" s="49" t="s">
        <v>90</v>
      </c>
      <c r="C37" s="50"/>
      <c r="D37" s="50"/>
      <c r="E37" s="50"/>
      <c r="F37" s="50"/>
      <c r="G37" s="58" t="s">
        <v>91</v>
      </c>
      <c r="H37" s="61" t="str">
        <f>VLOOKUP(F1,'Görev Listesi'!A4:J29,6,FALSE)</f>
        <v>ELEKTRİK ELEKTRONİK TEK. ALAN</v>
      </c>
      <c r="I37" s="58"/>
      <c r="J37" s="58"/>
      <c r="K37" s="68"/>
      <c r="L37" s="68"/>
      <c r="M37" s="68"/>
      <c r="N37" s="68"/>
      <c r="O37" s="68"/>
      <c r="P37" s="68"/>
      <c r="Q37" s="68"/>
      <c r="R37" s="68"/>
      <c r="S37" s="68"/>
      <c r="T37" s="68"/>
      <c r="U37" s="58"/>
      <c r="V37" s="50"/>
      <c r="W37" s="50"/>
      <c r="X37" s="58"/>
      <c r="Y37" s="58"/>
      <c r="Z37" s="58"/>
      <c r="AA37" s="61"/>
      <c r="AB37" s="61"/>
      <c r="AC37" s="158" t="s">
        <v>92</v>
      </c>
      <c r="AD37" s="158"/>
      <c r="AE37" s="158"/>
      <c r="AF37" s="50" t="s">
        <v>91</v>
      </c>
      <c r="AG37" s="61" t="str">
        <f>VLOOKUP(F1,'Görev Listesi'!A4:J29,4,FALSE)</f>
        <v>12-C</v>
      </c>
      <c r="AH37" s="85"/>
    </row>
    <row r="38" spans="1:34" x14ac:dyDescent="0.25">
      <c r="A38" s="46"/>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7"/>
    </row>
    <row r="39" spans="1:34" x14ac:dyDescent="0.25">
      <c r="A39" s="149" t="s">
        <v>10</v>
      </c>
      <c r="B39" s="146"/>
      <c r="C39" s="146"/>
      <c r="D39" s="146"/>
      <c r="E39" s="146"/>
      <c r="F39" s="146"/>
      <c r="G39" s="146"/>
      <c r="H39" s="44"/>
      <c r="I39" s="44"/>
      <c r="J39" s="44"/>
      <c r="K39" s="44"/>
      <c r="L39" s="44"/>
      <c r="M39" s="146" t="s">
        <v>67</v>
      </c>
      <c r="N39" s="146"/>
      <c r="O39" s="146"/>
      <c r="P39" s="146"/>
      <c r="Q39" s="146"/>
      <c r="R39" s="146"/>
      <c r="S39" s="146"/>
      <c r="T39" s="146"/>
      <c r="U39" s="146"/>
      <c r="V39" s="44"/>
      <c r="W39" s="44"/>
      <c r="X39" s="146" t="s">
        <v>68</v>
      </c>
      <c r="Y39" s="146"/>
      <c r="Z39" s="146"/>
      <c r="AA39" s="146"/>
      <c r="AB39" s="146"/>
      <c r="AC39" s="146"/>
      <c r="AD39" s="146"/>
      <c r="AE39" s="146"/>
      <c r="AF39" s="146"/>
      <c r="AG39" s="146"/>
      <c r="AH39" s="147"/>
    </row>
    <row r="40" spans="1:34" x14ac:dyDescent="0.25">
      <c r="A40" s="149" t="s">
        <v>97</v>
      </c>
      <c r="B40" s="146"/>
      <c r="C40" s="146"/>
      <c r="D40" s="146"/>
      <c r="E40" s="146"/>
      <c r="F40" s="146"/>
      <c r="G40" s="146"/>
      <c r="H40" s="44"/>
      <c r="I40" s="44"/>
      <c r="J40" s="44"/>
      <c r="K40" s="44"/>
      <c r="L40" s="44"/>
      <c r="M40" s="146" t="s">
        <v>98</v>
      </c>
      <c r="N40" s="146"/>
      <c r="O40" s="146"/>
      <c r="P40" s="146"/>
      <c r="Q40" s="146"/>
      <c r="R40" s="146"/>
      <c r="S40" s="146"/>
      <c r="T40" s="146"/>
      <c r="U40" s="146"/>
      <c r="V40" s="44"/>
      <c r="W40" s="44"/>
      <c r="X40" s="44"/>
      <c r="Y40" s="44" t="s">
        <v>69</v>
      </c>
      <c r="Z40" s="150" t="s">
        <v>81</v>
      </c>
      <c r="AA40" s="150"/>
      <c r="AB40" s="150"/>
      <c r="AC40" s="150"/>
      <c r="AD40" s="150"/>
      <c r="AE40" s="44"/>
      <c r="AF40" s="44" t="s">
        <v>70</v>
      </c>
      <c r="AG40" s="154" t="s">
        <v>82</v>
      </c>
      <c r="AH40" s="155"/>
    </row>
    <row r="41" spans="1:34" x14ac:dyDescent="0.25">
      <c r="A41" s="46"/>
      <c r="B41" s="44"/>
      <c r="C41" s="44"/>
      <c r="D41" s="44"/>
      <c r="E41" s="44"/>
      <c r="F41" s="44"/>
      <c r="G41" s="44"/>
      <c r="H41" s="44"/>
      <c r="I41" s="44"/>
      <c r="J41" s="44"/>
      <c r="K41" s="44"/>
      <c r="L41" s="44"/>
      <c r="M41" s="146" t="s">
        <v>124</v>
      </c>
      <c r="N41" s="146"/>
      <c r="O41" s="146"/>
      <c r="P41" s="146"/>
      <c r="Q41" s="146"/>
      <c r="R41" s="146"/>
      <c r="S41" s="146"/>
      <c r="T41" s="146"/>
      <c r="U41" s="146"/>
      <c r="V41" s="44"/>
      <c r="W41" s="44"/>
      <c r="X41" s="44"/>
      <c r="Y41" s="44" t="s">
        <v>71</v>
      </c>
      <c r="Z41" s="150" t="s">
        <v>83</v>
      </c>
      <c r="AA41" s="150"/>
      <c r="AB41" s="150"/>
      <c r="AC41" s="150"/>
      <c r="AD41" s="150"/>
      <c r="AE41" s="44"/>
      <c r="AF41" s="44" t="s">
        <v>72</v>
      </c>
      <c r="AG41" s="44" t="s">
        <v>84</v>
      </c>
      <c r="AH41" s="47"/>
    </row>
    <row r="42" spans="1:34" x14ac:dyDescent="0.25">
      <c r="A42" s="149" t="s">
        <v>73</v>
      </c>
      <c r="B42" s="146"/>
      <c r="C42" s="146"/>
      <c r="D42" s="146"/>
      <c r="E42" s="146"/>
      <c r="F42" s="146"/>
      <c r="G42" s="146"/>
      <c r="H42" s="44"/>
      <c r="I42" s="44"/>
      <c r="J42" s="44"/>
      <c r="K42" s="44"/>
      <c r="L42" s="44"/>
      <c r="M42" s="146" t="s">
        <v>74</v>
      </c>
      <c r="N42" s="146"/>
      <c r="O42" s="146"/>
      <c r="P42" s="146"/>
      <c r="Q42" s="146"/>
      <c r="R42" s="146"/>
      <c r="S42" s="146"/>
      <c r="T42" s="146"/>
      <c r="U42" s="146"/>
      <c r="V42" s="44"/>
      <c r="W42" s="44"/>
      <c r="X42" s="44"/>
      <c r="Y42" s="44" t="s">
        <v>75</v>
      </c>
      <c r="Z42" s="150" t="s">
        <v>85</v>
      </c>
      <c r="AA42" s="150"/>
      <c r="AB42" s="150"/>
      <c r="AC42" s="150"/>
      <c r="AD42" s="150"/>
      <c r="AE42" s="150"/>
      <c r="AF42" s="44" t="s">
        <v>76</v>
      </c>
      <c r="AG42" s="44" t="s">
        <v>86</v>
      </c>
      <c r="AH42" s="47"/>
    </row>
    <row r="43" spans="1:34" x14ac:dyDescent="0.25">
      <c r="A43" s="149" t="s">
        <v>77</v>
      </c>
      <c r="B43" s="146"/>
      <c r="C43" s="146"/>
      <c r="D43" s="146"/>
      <c r="E43" s="146"/>
      <c r="F43" s="146"/>
      <c r="G43" s="146"/>
      <c r="H43" s="44"/>
      <c r="I43" s="44"/>
      <c r="J43" s="44"/>
      <c r="K43" s="44"/>
      <c r="L43" s="44"/>
      <c r="M43" s="146" t="s">
        <v>13</v>
      </c>
      <c r="N43" s="146"/>
      <c r="O43" s="146"/>
      <c r="P43" s="146"/>
      <c r="Q43" s="146"/>
      <c r="R43" s="146"/>
      <c r="S43" s="146"/>
      <c r="T43" s="146"/>
      <c r="U43" s="146"/>
      <c r="V43" s="44"/>
      <c r="W43" s="44"/>
      <c r="X43" s="44"/>
      <c r="Y43" s="44" t="s">
        <v>78</v>
      </c>
      <c r="Z43" s="150" t="s">
        <v>87</v>
      </c>
      <c r="AA43" s="150"/>
      <c r="AB43" s="150"/>
      <c r="AC43" s="150"/>
      <c r="AD43" s="150"/>
      <c r="AE43" s="150"/>
      <c r="AF43" s="150"/>
      <c r="AG43" s="44"/>
      <c r="AH43" s="47"/>
    </row>
    <row r="44" spans="1:34" x14ac:dyDescent="0.25">
      <c r="A44" s="46"/>
      <c r="B44" s="44"/>
      <c r="C44" s="44"/>
      <c r="D44" s="44"/>
      <c r="E44" s="44"/>
      <c r="F44" s="44"/>
      <c r="G44" s="44"/>
      <c r="H44" s="44"/>
      <c r="I44" s="44"/>
      <c r="J44" s="44"/>
      <c r="K44" s="44"/>
      <c r="L44" s="44"/>
      <c r="M44" s="44"/>
      <c r="N44" s="44"/>
      <c r="O44" s="45"/>
      <c r="P44" s="45"/>
      <c r="Q44" s="45"/>
      <c r="R44" s="45"/>
      <c r="S44" s="45"/>
      <c r="T44" s="44"/>
      <c r="U44" s="44"/>
      <c r="V44" s="44"/>
      <c r="W44" s="44"/>
      <c r="X44" s="44"/>
      <c r="Y44" s="44"/>
      <c r="Z44" s="44"/>
      <c r="AA44" s="44"/>
      <c r="AB44" s="44"/>
      <c r="AC44" s="44"/>
      <c r="AD44" s="44"/>
      <c r="AE44" s="44"/>
      <c r="AF44" s="44"/>
      <c r="AG44" s="44"/>
      <c r="AH44" s="47"/>
    </row>
    <row r="45" spans="1:34" x14ac:dyDescent="0.25">
      <c r="A45" s="123" t="s">
        <v>79</v>
      </c>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5"/>
    </row>
    <row r="46" spans="1:34" x14ac:dyDescent="0.25">
      <c r="A46" s="123"/>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5"/>
    </row>
    <row r="47" spans="1:34" ht="16.5" thickBot="1" x14ac:dyDescent="0.3">
      <c r="A47" s="151" t="s">
        <v>88</v>
      </c>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3"/>
    </row>
    <row r="48" spans="1:34" ht="16.5" thickTop="1" x14ac:dyDescent="0.25">
      <c r="A48" s="148" t="s">
        <v>80</v>
      </c>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row>
  </sheetData>
  <mergeCells count="130">
    <mergeCell ref="W7:W9"/>
    <mergeCell ref="X7:X9"/>
    <mergeCell ref="Y7:Y9"/>
    <mergeCell ref="U7:U9"/>
    <mergeCell ref="K7:K9"/>
    <mergeCell ref="L7:L9"/>
    <mergeCell ref="E7:E9"/>
    <mergeCell ref="F7:F9"/>
    <mergeCell ref="G7:G9"/>
    <mergeCell ref="H7:H9"/>
    <mergeCell ref="I7:I9"/>
    <mergeCell ref="P7:P9"/>
    <mergeCell ref="O7:O9"/>
    <mergeCell ref="Q7:Q9"/>
    <mergeCell ref="R7:R9"/>
    <mergeCell ref="S7:S9"/>
    <mergeCell ref="T7:T9"/>
    <mergeCell ref="H1:T1"/>
    <mergeCell ref="U1:X1"/>
    <mergeCell ref="AA7:AA9"/>
    <mergeCell ref="B1:C1"/>
    <mergeCell ref="F1:G1"/>
    <mergeCell ref="D1:E1"/>
    <mergeCell ref="U5:AG5"/>
    <mergeCell ref="Y4:AG4"/>
    <mergeCell ref="A2:AH2"/>
    <mergeCell ref="AB7:AB9"/>
    <mergeCell ref="AC7:AC9"/>
    <mergeCell ref="AD7:AD9"/>
    <mergeCell ref="A5:C5"/>
    <mergeCell ref="M7:M9"/>
    <mergeCell ref="N7:N9"/>
    <mergeCell ref="A3:AH3"/>
    <mergeCell ref="A4:C4"/>
    <mergeCell ref="A6:AH6"/>
    <mergeCell ref="N5:P5"/>
    <mergeCell ref="J7:J9"/>
    <mergeCell ref="A7:A9"/>
    <mergeCell ref="B7:B9"/>
    <mergeCell ref="C7:C9"/>
    <mergeCell ref="AE7:AE9"/>
    <mergeCell ref="Z7:Z9"/>
    <mergeCell ref="Z17:AD17"/>
    <mergeCell ref="Z18:AE18"/>
    <mergeCell ref="A21:AH22"/>
    <mergeCell ref="A23:AH23"/>
    <mergeCell ref="M17:U17"/>
    <mergeCell ref="M19:U19"/>
    <mergeCell ref="Z19:AF19"/>
    <mergeCell ref="A15:G15"/>
    <mergeCell ref="A16:G16"/>
    <mergeCell ref="Z16:AD16"/>
    <mergeCell ref="M15:U15"/>
    <mergeCell ref="M16:U16"/>
    <mergeCell ref="AC13:AF13"/>
    <mergeCell ref="AB12:AE12"/>
    <mergeCell ref="X15:AH15"/>
    <mergeCell ref="A12:A13"/>
    <mergeCell ref="AG16:AH16"/>
    <mergeCell ref="M18:U18"/>
    <mergeCell ref="D7:D9"/>
    <mergeCell ref="AG8:AH8"/>
    <mergeCell ref="AF7:AF9"/>
    <mergeCell ref="AG7:AH7"/>
    <mergeCell ref="V7:V9"/>
    <mergeCell ref="A26:AH26"/>
    <mergeCell ref="A27:AH27"/>
    <mergeCell ref="A28:C28"/>
    <mergeCell ref="Y28:AG28"/>
    <mergeCell ref="A29:C29"/>
    <mergeCell ref="N29:P29"/>
    <mergeCell ref="U29:AG29"/>
    <mergeCell ref="A24:AH24"/>
    <mergeCell ref="A18:G18"/>
    <mergeCell ref="A19:G19"/>
    <mergeCell ref="A30:AH30"/>
    <mergeCell ref="A31:A33"/>
    <mergeCell ref="B31:B33"/>
    <mergeCell ref="C31:C33"/>
    <mergeCell ref="D31:D33"/>
    <mergeCell ref="E31:E33"/>
    <mergeCell ref="F31:F33"/>
    <mergeCell ref="G31:G33"/>
    <mergeCell ref="H31:H33"/>
    <mergeCell ref="I31:I33"/>
    <mergeCell ref="J31:J33"/>
    <mergeCell ref="K31:K33"/>
    <mergeCell ref="L31:L33"/>
    <mergeCell ref="M31:M33"/>
    <mergeCell ref="N31:N33"/>
    <mergeCell ref="O31:O33"/>
    <mergeCell ref="AG31:AH31"/>
    <mergeCell ref="AG32:AH32"/>
    <mergeCell ref="AF31:AF33"/>
    <mergeCell ref="A36:A37"/>
    <mergeCell ref="Z31:Z33"/>
    <mergeCell ref="AA31:AA33"/>
    <mergeCell ref="AB31:AB33"/>
    <mergeCell ref="AC31:AC33"/>
    <mergeCell ref="AD31:AD33"/>
    <mergeCell ref="U31:U33"/>
    <mergeCell ref="V31:V33"/>
    <mergeCell ref="W31:W33"/>
    <mergeCell ref="X31:X33"/>
    <mergeCell ref="Y31:Y33"/>
    <mergeCell ref="P31:P33"/>
    <mergeCell ref="Q31:Q33"/>
    <mergeCell ref="R31:R33"/>
    <mergeCell ref="S31:S33"/>
    <mergeCell ref="T31:T33"/>
    <mergeCell ref="AC37:AE37"/>
    <mergeCell ref="AE31:AE33"/>
    <mergeCell ref="X39:AH39"/>
    <mergeCell ref="A48:AH48"/>
    <mergeCell ref="A43:G43"/>
    <mergeCell ref="M43:U43"/>
    <mergeCell ref="Z43:AF43"/>
    <mergeCell ref="A45:AH46"/>
    <mergeCell ref="A47:AH47"/>
    <mergeCell ref="M41:U41"/>
    <mergeCell ref="Z41:AD41"/>
    <mergeCell ref="A42:G42"/>
    <mergeCell ref="M42:U42"/>
    <mergeCell ref="Z42:AE42"/>
    <mergeCell ref="A39:G39"/>
    <mergeCell ref="M39:U39"/>
    <mergeCell ref="A40:G40"/>
    <mergeCell ref="M40:U40"/>
    <mergeCell ref="Z40:AD40"/>
    <mergeCell ref="AG40:AH40"/>
  </mergeCells>
  <printOptions horizontalCentered="1" verticalCentered="1"/>
  <pageMargins left="0.23622047244094491" right="0.23622047244094491" top="0.55118110236220474" bottom="0.55118110236220474"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Sayfa1!$A$1:$A$12</xm:f>
          </x14:formula1>
          <xm:sqref>U1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sqref="A1:A12"/>
    </sheetView>
  </sheetViews>
  <sheetFormatPr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Görev Listesi</vt:lpstr>
      <vt:lpstr>Haftalık Form</vt:lpstr>
      <vt:lpstr>Aylık Form</vt:lpstr>
      <vt:lpstr>Devamsızlık</vt:lpstr>
      <vt:lpstr>Sayfa1</vt:lpstr>
      <vt:lpstr>Devamsızlık!OLE_LINK1</vt:lpstr>
      <vt:lpstr>'Aylık Form'!Print_Area</vt:lpstr>
      <vt:lpstr>Devamsızlık!Print_Area</vt:lpstr>
      <vt:lpstr>'Haftalık Form'!Print_Area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BILISIM</dc:creator>
  <cp:lastModifiedBy>overseer</cp:lastModifiedBy>
  <cp:lastPrinted>2016-01-06T10:32:33Z</cp:lastPrinted>
  <dcterms:created xsi:type="dcterms:W3CDTF">2015-02-10T11:24:39Z</dcterms:created>
  <dcterms:modified xsi:type="dcterms:W3CDTF">2021-09-05T17:49:13Z</dcterms:modified>
</cp:coreProperties>
</file>