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80" yWindow="1485" windowWidth="10260" windowHeight="7245" tabRatio="805"/>
  </bookViews>
  <sheets>
    <sheet name="Sabit Bilgiler" sheetId="1" r:id="rId1"/>
    <sheet name="Görevli" sheetId="3" r:id="rId2"/>
    <sheet name="1ihtiyac Lüzum" sheetId="4" r:id="rId3"/>
    <sheet name="2Yaklaşık Maliyet" sheetId="7" r:id="rId4"/>
    <sheet name="3Onay Belgesi " sheetId="16" r:id="rId5"/>
    <sheet name="4Teklif" sheetId="13" r:id="rId6"/>
    <sheet name="4Fiyat Araştırma Tutanağı" sheetId="12" r:id="rId7"/>
    <sheet name="5Teslim Alma" sheetId="10" r:id="rId8"/>
    <sheet name="Dilekçe" sheetId="14" r:id="rId9"/>
    <sheet name="İhale İptal Dilekçesi" sheetId="17" r:id="rId10"/>
  </sheets>
  <externalReferences>
    <externalReference r:id="rId11"/>
  </externalReferences>
  <definedNames>
    <definedName name="_xlnm._FilterDatabase" localSheetId="2" hidden="1">'1ihtiyac Lüzum'!$A$12:$E$13</definedName>
    <definedName name="_xlnm._FilterDatabase" localSheetId="3" hidden="1">'2Yaklaşık Maliyet'!$A$12:$L$13</definedName>
    <definedName name="_xlnm._FilterDatabase" localSheetId="5" hidden="1">'4Teklif'!$A$17:$F$18</definedName>
    <definedName name="_xlnm._FilterDatabase" localSheetId="0" hidden="1">'Sabit Bilgiler'!$H$49:$H$52</definedName>
    <definedName name="_xlnm.Print_Area" localSheetId="2">'1ihtiyac Lüzum'!$A$1:$E$30</definedName>
    <definedName name="_xlnm.Print_Area" localSheetId="3">'2Yaklaşık Maliyet'!$A$1:$L$22</definedName>
    <definedName name="_xlnm.Print_Area" localSheetId="4">'3Onay Belgesi '!$A$1:$J$33</definedName>
    <definedName name="_xlnm.Print_Area" localSheetId="6">'4Fiyat Araştırma Tutanağı'!$A$1:$AC$28</definedName>
    <definedName name="_xlnm.Print_Area" localSheetId="5">'4Teklif'!$A$1:$F$29</definedName>
    <definedName name="_xlnm.Print_Area" localSheetId="7">'5Teslim Alma'!$A$1:$I$26</definedName>
    <definedName name="_xlnm.Print_Area" localSheetId="8">Dilekçe!$A$1:$I$27</definedName>
  </definedNames>
  <calcPr calcId="144525"/>
</workbook>
</file>

<file path=xl/calcChain.xml><?xml version="1.0" encoding="utf-8"?>
<calcChain xmlns="http://schemas.openxmlformats.org/spreadsheetml/2006/main">
  <c r="C13" i="7" l="1"/>
  <c r="B35" i="1"/>
  <c r="D18" i="13" l="1"/>
  <c r="A6" i="10"/>
  <c r="B2" i="10"/>
  <c r="B4" i="7"/>
  <c r="F6" i="13" l="1"/>
  <c r="D18" i="4"/>
  <c r="B3" i="3"/>
  <c r="B33" i="1"/>
  <c r="H5" i="12"/>
  <c r="I11" i="7" l="1"/>
  <c r="G11" i="7"/>
  <c r="B53" i="1"/>
  <c r="B40" i="1"/>
  <c r="A8" i="7" l="1"/>
  <c r="A18" i="13"/>
  <c r="B18" i="13"/>
  <c r="A6" i="14" l="1"/>
  <c r="D8" i="4" l="1"/>
  <c r="I30" i="16"/>
  <c r="I29" i="16"/>
  <c r="D9" i="4"/>
  <c r="D29" i="4"/>
  <c r="D28" i="4"/>
  <c r="A20" i="13" l="1"/>
  <c r="A11" i="13" l="1"/>
  <c r="C18" i="13" l="1"/>
  <c r="D13" i="7" l="1"/>
  <c r="B13" i="7"/>
  <c r="K13" i="7" s="1"/>
  <c r="A13" i="7"/>
  <c r="J13" i="7" l="1"/>
  <c r="V9" i="12" s="1"/>
  <c r="J23" i="7" l="1"/>
  <c r="H13" i="7"/>
  <c r="F13" i="7"/>
  <c r="A7" i="10"/>
  <c r="A17" i="16"/>
  <c r="B25" i="12"/>
  <c r="B24" i="12"/>
  <c r="Y21" i="12"/>
  <c r="H3" i="12"/>
  <c r="B19" i="4"/>
  <c r="A3" i="4"/>
  <c r="F23" i="7" l="1"/>
  <c r="F9" i="12"/>
  <c r="H23" i="7"/>
  <c r="N9" i="12"/>
  <c r="L13" i="7"/>
  <c r="L15" i="7" s="1"/>
  <c r="A20" i="14" l="1"/>
  <c r="A13" i="13" l="1"/>
  <c r="F13" i="13"/>
  <c r="V8" i="12" l="1"/>
  <c r="N8" i="12"/>
  <c r="F8" i="12"/>
  <c r="C29" i="16"/>
  <c r="A3" i="13" l="1"/>
  <c r="A1" i="7" l="1"/>
  <c r="U25" i="12" l="1"/>
  <c r="U24" i="12"/>
  <c r="M25" i="12"/>
  <c r="M24" i="12"/>
  <c r="F3" i="16"/>
  <c r="F5" i="16"/>
  <c r="F6" i="16" s="1"/>
  <c r="G26" i="16"/>
  <c r="A27" i="16"/>
  <c r="F11" i="16"/>
  <c r="F9" i="16"/>
  <c r="B56" i="1"/>
  <c r="G18" i="1"/>
  <c r="F25" i="12"/>
  <c r="F24" i="12"/>
  <c r="N15" i="12"/>
  <c r="F14" i="14"/>
  <c r="F17" i="14"/>
  <c r="F15" i="12"/>
  <c r="A23" i="10"/>
  <c r="E11" i="7"/>
  <c r="K5" i="12"/>
  <c r="H4" i="12"/>
  <c r="A19" i="7"/>
  <c r="A25" i="10"/>
  <c r="A24" i="10"/>
  <c r="H15" i="10"/>
  <c r="H14" i="10"/>
  <c r="D15" i="10"/>
  <c r="D14" i="10"/>
  <c r="A15" i="10"/>
  <c r="A14" i="10"/>
  <c r="G20" i="7"/>
  <c r="G19" i="7"/>
  <c r="D20" i="7"/>
  <c r="D19" i="7"/>
  <c r="A3" i="7"/>
  <c r="A2" i="7"/>
  <c r="A20" i="7"/>
  <c r="D4" i="3"/>
  <c r="D3" i="3"/>
  <c r="Y15" i="12" l="1"/>
  <c r="F8" i="16" l="1"/>
</calcChain>
</file>

<file path=xl/sharedStrings.xml><?xml version="1.0" encoding="utf-8"?>
<sst xmlns="http://schemas.openxmlformats.org/spreadsheetml/2006/main" count="301" uniqueCount="233">
  <si>
    <t>SABİT BİLGİLER(VERİLER)</t>
  </si>
  <si>
    <t>YAZILARDA KULLANILACAK BAŞLIK</t>
  </si>
  <si>
    <t>T.C.</t>
  </si>
  <si>
    <t>Malmüd(Personel Birimi)</t>
  </si>
  <si>
    <t>YAZILARDA KULLANILACAK SAYI</t>
  </si>
  <si>
    <t>LUZUM ONAYININ GÖNDERİLECEĞİ İHALE MAKAMI</t>
  </si>
  <si>
    <t>BİRİM MÜDÜRÜNÜN ADI ( DÜZENLEYEN )</t>
  </si>
  <si>
    <t>ÜNVANI</t>
  </si>
  <si>
    <t>İHALE YETKİLİSİ ( HARCAMA YETKİLİSİ )</t>
  </si>
  <si>
    <t xml:space="preserve">ÖDEMEYİ YAPACAK OLAN </t>
  </si>
  <si>
    <t>MUHASEBE BİRİMİNİN ADI</t>
  </si>
  <si>
    <t>Kodu</t>
  </si>
  <si>
    <t>İHALEYİ YAPACAK KURUM ADI</t>
  </si>
  <si>
    <t>Birim Adı       (DİKKAT  ! DÜĞMEDEN SEÇ)</t>
  </si>
  <si>
    <t>Kurum-Birim Kodu</t>
  </si>
  <si>
    <t>DÜZENLEYEN</t>
  </si>
  <si>
    <t>Adı Soyadı</t>
  </si>
  <si>
    <t>Ünvanı</t>
  </si>
  <si>
    <t>ünvanı</t>
  </si>
  <si>
    <t>MUHASEBE YETKİLİSİ</t>
  </si>
  <si>
    <t>KAYSERİ</t>
  </si>
  <si>
    <t>Müdür Yardımcısı</t>
  </si>
  <si>
    <t>Okul Müdürü</t>
  </si>
  <si>
    <t>YAKLAŞIK MALİYET ÇIKARMA VE PİYASA  FİYAT ARAŞTIRMASI YAPMAK İÇİN GÖREVLENDİRİLEN PERSONEL</t>
  </si>
  <si>
    <t>TOPLANMA TARİHİ</t>
  </si>
  <si>
    <t>NOT . BİR, İKİ VEYA AZAMİ ÜÇ KİŞİ GÖREVLENDİRİLİR.</t>
  </si>
  <si>
    <t>TOPLANMA SAATİ</t>
  </si>
  <si>
    <t>1.NCİ GÖREVLİ</t>
  </si>
  <si>
    <t>2.NCİ GÖREVLİ</t>
  </si>
  <si>
    <t>3.NCÜ GÖREVLİ</t>
  </si>
  <si>
    <t>MUAYENE VE TESLİM ALMA</t>
  </si>
  <si>
    <t>AMBAR MEMURUNUN ADI</t>
  </si>
  <si>
    <t>AMBAR MEMURUNUN ÜNVANI</t>
  </si>
  <si>
    <t>MUAYENE VE TESLİM ALMA KOMİSYONU ÜYELERİ</t>
  </si>
  <si>
    <t>MUAYENE TES.ALMA KOM. BAŞKANI</t>
  </si>
  <si>
    <t>MUAYENE TES.ALMA KOM. 1.ÜYE</t>
  </si>
  <si>
    <t>MUAYENE TES.ALMA KOM. 2.ÜYE</t>
  </si>
  <si>
    <t>MUAYENE TES.ALMA KOM. 3.ÜYE</t>
  </si>
  <si>
    <t>MUAYENE TES.ALMA KOM. 4.ÜYE</t>
  </si>
  <si>
    <t>4.NCÜ GÖREVLİ</t>
  </si>
  <si>
    <t>5.NCİ GÖREVLİ</t>
  </si>
  <si>
    <t>Tarih</t>
  </si>
  <si>
    <t>YAKLAŞIK MALİYET CETVELİ</t>
  </si>
  <si>
    <t>YAKLAŞIK MALİYET</t>
  </si>
  <si>
    <t>Cinsi</t>
  </si>
  <si>
    <t>Üye</t>
  </si>
  <si>
    <t>Başkan</t>
  </si>
  <si>
    <t>Saat</t>
  </si>
  <si>
    <t>İhaleyi Alan Firma</t>
  </si>
  <si>
    <t>Banka Şube Adı</t>
  </si>
  <si>
    <t>Banka Hesap No</t>
  </si>
  <si>
    <t>Sayman</t>
  </si>
  <si>
    <t>Mal Müdürü</t>
  </si>
  <si>
    <t>TC Kimlik No</t>
  </si>
  <si>
    <t>Vergi Dairesi</t>
  </si>
  <si>
    <t>Fatura Tutarı</t>
  </si>
  <si>
    <t>İşin Tanımı</t>
  </si>
  <si>
    <t>İşin Niteliği</t>
  </si>
  <si>
    <t>Ödenek Miktarı</t>
  </si>
  <si>
    <t>Lüzum Yazısı</t>
  </si>
  <si>
    <t>CİNSİ</t>
  </si>
  <si>
    <t>Teklif Veren Firma 1</t>
  </si>
  <si>
    <t>Teklif Veren Firma 2</t>
  </si>
  <si>
    <t>SATIN ALINACAK MALZEMENİN</t>
  </si>
  <si>
    <t>Nereye Alındığı</t>
  </si>
  <si>
    <t>Yıl</t>
  </si>
  <si>
    <t>Ne Alındığı</t>
  </si>
  <si>
    <t>Fatura Tarihi</t>
  </si>
  <si>
    <t>Fatura Numarası</t>
  </si>
  <si>
    <t>Mali Yıl</t>
  </si>
  <si>
    <t>İTA AMİRİ</t>
  </si>
  <si>
    <t>Komisyon Karar No</t>
  </si>
  <si>
    <t>Teklif Veren Firma 3</t>
  </si>
  <si>
    <t>Teklif Veren Firma 4</t>
  </si>
  <si>
    <t>Kulllanılabilir Ödenek</t>
  </si>
  <si>
    <t>Muayene ve Teslim Alma</t>
  </si>
  <si>
    <t>PİYASA FİYAT ARAŞTIRMASI TUTANAĞI</t>
  </si>
  <si>
    <t>İdarenin Adı</t>
  </si>
  <si>
    <t>Adı</t>
  </si>
  <si>
    <t>Adresi</t>
  </si>
  <si>
    <t>İmzası</t>
  </si>
  <si>
    <t>* Piyasa fiyat araştırması için görevlendirilecek personelin sayısına ihale yetkilisi karar verebilecektir.</t>
  </si>
  <si>
    <t>M.Y.H.B.Y. Örnek No: 2</t>
  </si>
  <si>
    <t>BELGE TARİH VE SAYISI</t>
  </si>
  <si>
    <t>Yaklaşık Maliyet</t>
  </si>
  <si>
    <t>Kullanılabilir Ödenek Tutarı</t>
  </si>
  <si>
    <t>Bütçe Tertibi (varsa)</t>
  </si>
  <si>
    <t>Avans Verilecekse Şartları</t>
  </si>
  <si>
    <t>KDV</t>
  </si>
  <si>
    <t>İLGİLİ TEKLİF SAHİPLERİNE</t>
  </si>
  <si>
    <t>TEKLİF EDİLEN</t>
  </si>
  <si>
    <t xml:space="preserve">İstenen Malzeme </t>
  </si>
  <si>
    <t>Miktarı</t>
  </si>
  <si>
    <t>Birim Fiyatı</t>
  </si>
  <si>
    <t>SATIN ALMA BAŞKANLIĞINA</t>
  </si>
  <si>
    <t>Onaylı TİF No</t>
  </si>
  <si>
    <t>Sayı</t>
  </si>
  <si>
    <t>İhaleyi Alan Firma Adresi</t>
  </si>
  <si>
    <t>İDARENİN ADI</t>
  </si>
  <si>
    <t>İHALE İLE İLGİLİ BİLGİLER</t>
  </si>
  <si>
    <t>İŞİN ADI</t>
  </si>
  <si>
    <t>İŞİN NİTELİĞİ</t>
  </si>
  <si>
    <t>Yatırım Proje Numarası</t>
  </si>
  <si>
    <t>Bütçe Tertibi (Varsa)</t>
  </si>
  <si>
    <t>İhale Usulü</t>
  </si>
  <si>
    <t>AÇIKLAMALAR</t>
  </si>
  <si>
    <t xml:space="preserve">  O N A Y    B E L G E S İ</t>
  </si>
  <si>
    <t>-------------------------------------</t>
  </si>
  <si>
    <t>Ön Yeterlik / İhale Dokümanı Satış Bedeli</t>
  </si>
  <si>
    <t xml:space="preserve">İTA  AMİRİ </t>
  </si>
  <si>
    <t xml:space="preserve">Adı Soyadı  </t>
  </si>
  <si>
    <t>:</t>
  </si>
  <si>
    <t>Mehmet ÖZGÜL</t>
  </si>
  <si>
    <t>Toplam Fiyatı
(TL)</t>
  </si>
  <si>
    <t>Muayene Teslim Alma Başkanı</t>
  </si>
  <si>
    <t>KURUM/BİRİM (İHALEYİ YAPACAK)</t>
  </si>
  <si>
    <t>GÖNDERİLECEK MAKAMIN YERİ( İL/İLÇE ADI )</t>
  </si>
  <si>
    <t>İL VE İLÇE  KODU :</t>
  </si>
  <si>
    <t>İLİ :</t>
  </si>
  <si>
    <t>Sıra No</t>
  </si>
  <si>
    <t>Yaklaşık Maliyet Hesaplama</t>
  </si>
  <si>
    <t>İHALE ONAY</t>
  </si>
  <si>
    <t>FATURA TARİHİ</t>
  </si>
  <si>
    <t>TESLİM ALMA</t>
  </si>
  <si>
    <t>Gereğini rica ederim.</t>
  </si>
  <si>
    <t>Teklif Mektubu  ve Fiyat Araştırması</t>
  </si>
  <si>
    <t>Satın Alma Başkanı</t>
  </si>
  <si>
    <r>
      <t xml:space="preserve">EK: </t>
    </r>
    <r>
      <rPr>
        <sz val="11"/>
        <rFont val="Calibri"/>
        <family val="2"/>
        <charset val="162"/>
        <scheme val="minor"/>
      </rPr>
      <t>Yaklaşık maliyet icmal tablosu</t>
    </r>
  </si>
  <si>
    <t>Fiyat Farkı Ödenecekse Dayanağı Bakanlar Kurulu Kararı</t>
  </si>
  <si>
    <t xml:space="preserve">               Yukarıda belirtilen işin açıklamalara göre yaptırılabilmesi için ihaleye çıkılması/Doğrudan Alımı hususunu onaylarınıza arz ederim.</t>
  </si>
  <si>
    <t>Miktarı
(Kg/Adet/Lt )</t>
  </si>
  <si>
    <t>Birim Fiyatı
(TL)</t>
  </si>
  <si>
    <t xml:space="preserve">Birim Fiyatı
(TL) </t>
  </si>
  <si>
    <t xml:space="preserve">Toplam Fiyatı
(TL) </t>
  </si>
  <si>
    <t>ÖLÇÜ
BİRİMİ</t>
  </si>
  <si>
    <t>Yukarıda cinsi, özellikleri ve miktarı belirtilen ihtiyaç maddelerinin satın alınması uygun görülmüştür.</t>
  </si>
  <si>
    <t>Toplam Tutarı
(K.D.V.Hariç)</t>
  </si>
  <si>
    <t xml:space="preserve">            Gereğini ilgilerinize arz ederim.</t>
  </si>
  <si>
    <t xml:space="preserve">               Gereğini emir ve müsadelerinize arz ederim.</t>
  </si>
  <si>
    <t>KONU :</t>
  </si>
  <si>
    <t>SAYI    :</t>
  </si>
  <si>
    <t>SATIN ALMA BAŞKANLIĞI</t>
  </si>
  <si>
    <t>Yazı İle:</t>
  </si>
  <si>
    <t>U Y G U N D U R</t>
  </si>
  <si>
    <t>Verilmeyecektir</t>
  </si>
  <si>
    <t>ÖDENMEYECEKTİR</t>
  </si>
  <si>
    <t>Toplam K.D.V. Hariç Yaklaşık Maliyet (TL)</t>
  </si>
  <si>
    <t>SAYI     :</t>
  </si>
  <si>
    <t>KONU  :</t>
  </si>
  <si>
    <t xml:space="preserve">                 Gereğinin yapılması için bilgilerinize arz ederiz</t>
  </si>
  <si>
    <t>* Piyasa fiyat araştırması yapılacak kişi/firma/yer sayısına ihale yetkilisi karar verebilecektir.</t>
  </si>
  <si>
    <t>BU İŞLE İŞTİGAL EDEN KİŞİ/FİRMA/ESNAFLAR</t>
  </si>
  <si>
    <t>4734 sayılı K.İ.K.'nun 22/d maddesi (DOĞRUDAN TEMİN)</t>
  </si>
  <si>
    <t>YAPILMAYACAK/SATILMAYACAK</t>
  </si>
  <si>
    <t>Yapılan İş/Mal/Hizmetin Adı, Niteliği</t>
  </si>
  <si>
    <t>Alım ve Yetkilendirilen Görevlilere İlişkin
Onay Belgesi/Görevlendirme Onayı Tarih ve No. su</t>
  </si>
  <si>
    <t>Mal/Hizmet/Yapım İşi</t>
  </si>
  <si>
    <t>Birinci Kalem Mal/Hizmet/Yapım İşi</t>
  </si>
  <si>
    <t>Alınacak Malzeme Miktarı (KALEM-TAŞINIR)</t>
  </si>
  <si>
    <t>Uygun Görülen Kişi/Firma/Firmalar</t>
  </si>
  <si>
    <t xml:space="preserve">            4734 sayılı Kamu İhale Kanununun 22 nci Maddesi uyarınca doğrudan temin usulüyle yapılacak alımlara ilişkin yapılan piyasa araştırmasında firmalarca/kişilerce teklif  edilen fiyatlar tarafımca/tarafımızca değerlendirilerek yukarıda adı ve adresleri belirtilen kişi/firma/firmalardan alım yapılması uygun görülmüştür. </t>
  </si>
  <si>
    <t xml:space="preserve">TEKLİF MEKTUBU </t>
  </si>
  <si>
    <t>Özelliği-Zamanı</t>
  </si>
  <si>
    <t>Rakam İle:</t>
  </si>
  <si>
    <t>ÖZELLİĞİ</t>
  </si>
  <si>
    <t>SIRA
NOSU</t>
  </si>
  <si>
    <t>MİKTARI</t>
  </si>
  <si>
    <t>Ortalama   Birim Fiyatı (TL)</t>
  </si>
  <si>
    <t>Ortalama Toplam Fiyatı (TL)</t>
  </si>
  <si>
    <t>SATIN ALINACAK HİZMET/MAL' IN</t>
  </si>
  <si>
    <r>
      <t xml:space="preserve">YÜKLENİCİ ADRESİ </t>
    </r>
    <r>
      <rPr>
        <b/>
        <sz val="11"/>
        <rFont val="Calibri"/>
        <family val="2"/>
        <charset val="162"/>
        <scheme val="minor"/>
      </rPr>
      <t xml:space="preserve">                                     </t>
    </r>
    <r>
      <rPr>
        <b/>
        <u/>
        <sz val="11"/>
        <rFont val="Calibri"/>
        <family val="2"/>
        <charset val="162"/>
        <scheme val="minor"/>
      </rPr>
      <t xml:space="preserve">YÜKLENİCİNİN  TİCARİ ÜNVANI </t>
    </r>
    <r>
      <rPr>
        <b/>
        <sz val="11"/>
        <rFont val="Calibri"/>
        <family val="2"/>
        <charset val="162"/>
        <scheme val="minor"/>
      </rPr>
      <t xml:space="preserve">                                           </t>
    </r>
    <r>
      <rPr>
        <b/>
        <u/>
        <sz val="11"/>
        <rFont val="Calibri"/>
        <family val="2"/>
        <charset val="162"/>
        <scheme val="minor"/>
      </rPr>
      <t>İMZA</t>
    </r>
  </si>
  <si>
    <t>Piyasa Fiyat Araştırması Görevlisi/Görevlileri</t>
  </si>
  <si>
    <t>Nevzat ÇOBAN</t>
  </si>
  <si>
    <t>Yusuf ELÇİ</t>
  </si>
  <si>
    <t>Murat ERGÜN</t>
  </si>
  <si>
    <t xml:space="preserve">Dpy Pansiyonuna Ekmek alım ihalesi sonucunda komisyon huzurunda açılan zarflarda 3 firmanın eşit fiyatlar verdiği tespit edilerek ihalenin yenilenmesine karar verilmiştir.
</t>
  </si>
  <si>
    <t>Komisyon Üyeleri</t>
  </si>
  <si>
    <t>Osman B.EKİCİ</t>
  </si>
  <si>
    <t>Bilişim Öğretmeni</t>
  </si>
  <si>
    <t>Metal İşleri Öğrt.</t>
  </si>
  <si>
    <t>Matematik Öğrt</t>
  </si>
  <si>
    <t>YAHYALI</t>
  </si>
  <si>
    <t>Okul Hesabı</t>
  </si>
  <si>
    <t xml:space="preserve">İN </t>
  </si>
  <si>
    <t>1(Bir) Kalem</t>
  </si>
  <si>
    <t>YEŞİLHİSAR KAYMAKAMLIĞI</t>
  </si>
  <si>
    <t>YEŞİLHİSAR MESLEKİ VE TEKNİK ANADOLU LİSESİ</t>
  </si>
  <si>
    <t>YEŞİLHİSAR</t>
  </si>
  <si>
    <t>ADEM KOCABAY</t>
  </si>
  <si>
    <t>YASİN CEPECİ</t>
  </si>
  <si>
    <t>Yeşilhisar Malmüdürlüğü</t>
  </si>
  <si>
    <t>38800</t>
  </si>
  <si>
    <t>Adem KOCABAY</t>
  </si>
  <si>
    <t>Yasin CEPECİ</t>
  </si>
  <si>
    <t>Yakup ÇİFTÇİ</t>
  </si>
  <si>
    <t>YEŞİLHİSAR MESLEKİ VE TEKNİK ANADOLU LİSESİ MÜDÜRLÜĞÜ
                                                                                                YEŞİLHİSAR</t>
  </si>
  <si>
    <t>YEŞİLHİSAR MESLEKİ VE TEKNİK ANADOLU LİSESİ MÜDÜRLÜĞÜ</t>
  </si>
  <si>
    <t>BELGİN ÜNAL</t>
  </si>
  <si>
    <t>Alan Şefi</t>
  </si>
  <si>
    <t>Teklif  Ettiği Fiyatl(KDV Dahil)</t>
  </si>
  <si>
    <t>Kişi/Firmalar ve Fiyat Teklifleri(KDV Dahil Fiyat)</t>
  </si>
  <si>
    <t xml:space="preserve">YEŞİLHSAR MESLEKİ VE TEKNİK ANADOLU LİSESİ MÜDÜRLÜĞÜ
MUAYENE VE TESLİM ALMA KABUL  TUTANAĞIDIR
</t>
  </si>
  <si>
    <t>65158116-934.01.02-E/</t>
  </si>
  <si>
    <t>65158116-934.01.02-E</t>
  </si>
  <si>
    <t>YEŞİLHİSAR  MESLEKİ VE TEKNİK ANADOLU LİSESİ MÜDÜRLÜĞÜ</t>
  </si>
  <si>
    <t>piyasa araştırması</t>
  </si>
  <si>
    <t>YAKLAŞIK MAALİYET</t>
  </si>
  <si>
    <t>1. Sınıf</t>
  </si>
  <si>
    <t>luzum</t>
  </si>
  <si>
    <t xml:space="preserve">                Yukarıda cinsi, miktarı ve özellikleri belirtilen malzemeyi istenilen şartlarda, şartnameye uygun olarak ve her türlü mali sorumlulukları kabul ederek, karşılığında gösterdiğim fiyattan kurumunuza satabileceğimi taahhüt ettiğimi, bilgilerinize arz ederim.  </t>
  </si>
  <si>
    <t>2021-2022 Eğitim Öğretim Yılı</t>
  </si>
  <si>
    <t>2021-6</t>
  </si>
  <si>
    <t>2021-13</t>
  </si>
  <si>
    <t>KUVEYT TÜRK BANKASI</t>
  </si>
  <si>
    <t>TR260020500009129745900001</t>
  </si>
  <si>
    <t>Yeşilhisar Mal Müd</t>
  </si>
  <si>
    <t>Murat ŞAHİN</t>
  </si>
  <si>
    <t>Matematik Öğretmeni</t>
  </si>
  <si>
    <t>Yahya UZUN</t>
  </si>
  <si>
    <t>V.H.K.İ</t>
  </si>
  <si>
    <t>A4 KAĞIDI</t>
  </si>
  <si>
    <t>TOP</t>
  </si>
  <si>
    <t>16.12.2021</t>
  </si>
  <si>
    <t>15.12.2021</t>
  </si>
  <si>
    <t>17.12.2021</t>
  </si>
  <si>
    <t>SÖZ KIRTASİYE</t>
  </si>
  <si>
    <t>FİLİZ KIRTASİYE</t>
  </si>
  <si>
    <t>AKPET KIRTASİYE</t>
  </si>
  <si>
    <t>İlçe Belediye Blokları No:23 Yeşilhisar / Kayseri</t>
  </si>
  <si>
    <t>Kırtasiye Malzemesi Alımı</t>
  </si>
  <si>
    <t>A4 Kağıdı Alımı</t>
  </si>
  <si>
    <t>03.02.10.01</t>
  </si>
  <si>
    <t>A055511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</si>
</sst>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0.00\ &quot;TL&quot;;\-#,##0.00\ &quot;TL&quot;"/>
    <numFmt numFmtId="164" formatCode="#,##0.00\ &quot;TL&quot;"/>
    <numFmt numFmtId="165" formatCode="#,##0.00\ _T_L"/>
    <numFmt numFmtId="166" formatCode="#,##0\ &quot;TL&quot;"/>
    <numFmt numFmtId="167" formatCode="#,##0.0\ &quot;TL&quot;"/>
  </numFmts>
  <fonts count="34" x14ac:knownFonts="1">
    <font>
      <sz val="11"/>
      <color theme="1"/>
      <name val="Calibri"/>
      <family val="2"/>
      <charset val="162"/>
      <scheme val="minor"/>
    </font>
    <font>
      <b/>
      <sz val="11"/>
      <color theme="1"/>
      <name val="Calibri"/>
      <family val="2"/>
      <charset val="162"/>
      <scheme val="minor"/>
    </font>
    <font>
      <sz val="11"/>
      <color rgb="FF000000"/>
      <name val="Calibri"/>
      <family val="2"/>
      <charset val="162"/>
      <scheme val="minor"/>
    </font>
    <font>
      <sz val="11"/>
      <name val="Calibri"/>
      <family val="2"/>
      <charset val="162"/>
      <scheme val="minor"/>
    </font>
    <font>
      <b/>
      <sz val="11"/>
      <color rgb="FFFF0000"/>
      <name val="Arial Tur"/>
    </font>
    <font>
      <b/>
      <sz val="11"/>
      <color indexed="8"/>
      <name val="Calibri"/>
      <family val="2"/>
      <charset val="162"/>
      <scheme val="minor"/>
    </font>
    <font>
      <sz val="11"/>
      <color theme="1"/>
      <name val="Calibri"/>
      <family val="2"/>
      <charset val="162"/>
      <scheme val="minor"/>
    </font>
    <font>
      <b/>
      <sz val="11"/>
      <color indexed="10"/>
      <name val="Calibri"/>
      <family val="2"/>
      <charset val="162"/>
      <scheme val="minor"/>
    </font>
    <font>
      <b/>
      <sz val="11"/>
      <color indexed="9"/>
      <name val="Calibri"/>
      <family val="2"/>
      <charset val="162"/>
      <scheme val="minor"/>
    </font>
    <font>
      <sz val="11"/>
      <color indexed="8"/>
      <name val="Calibri"/>
      <family val="2"/>
      <charset val="162"/>
      <scheme val="minor"/>
    </font>
    <font>
      <b/>
      <sz val="11"/>
      <name val="Calibri"/>
      <family val="2"/>
      <charset val="162"/>
      <scheme val="minor"/>
    </font>
    <font>
      <sz val="11"/>
      <color indexed="10"/>
      <name val="Calibri"/>
      <family val="2"/>
      <charset val="162"/>
      <scheme val="minor"/>
    </font>
    <font>
      <sz val="11"/>
      <color indexed="12"/>
      <name val="Calibri"/>
      <family val="2"/>
      <charset val="162"/>
      <scheme val="minor"/>
    </font>
    <font>
      <sz val="11"/>
      <color indexed="9"/>
      <name val="Calibri"/>
      <family val="2"/>
      <charset val="162"/>
      <scheme val="minor"/>
    </font>
    <font>
      <sz val="11"/>
      <color indexed="52"/>
      <name val="Calibri"/>
      <family val="2"/>
      <charset val="162"/>
      <scheme val="minor"/>
    </font>
    <font>
      <b/>
      <u/>
      <sz val="11"/>
      <name val="Calibri"/>
      <family val="2"/>
      <charset val="162"/>
      <scheme val="minor"/>
    </font>
    <font>
      <b/>
      <sz val="11"/>
      <color indexed="13"/>
      <name val="Calibri"/>
      <family val="2"/>
      <charset val="162"/>
      <scheme val="minor"/>
    </font>
    <font>
      <b/>
      <sz val="11"/>
      <color indexed="43"/>
      <name val="Calibri"/>
      <family val="2"/>
      <charset val="162"/>
      <scheme val="minor"/>
    </font>
    <font>
      <b/>
      <i/>
      <u/>
      <sz val="11"/>
      <name val="Calibri"/>
      <family val="2"/>
      <charset val="162"/>
      <scheme val="minor"/>
    </font>
    <font>
      <b/>
      <i/>
      <u/>
      <sz val="11"/>
      <color theme="1"/>
      <name val="Calibri"/>
      <family val="2"/>
      <charset val="162"/>
      <scheme val="minor"/>
    </font>
    <font>
      <b/>
      <sz val="12"/>
      <color indexed="8"/>
      <name val="Calibri"/>
      <family val="2"/>
      <charset val="162"/>
      <scheme val="minor"/>
    </font>
    <font>
      <b/>
      <sz val="12"/>
      <name val="Calibri"/>
      <family val="2"/>
      <charset val="162"/>
      <scheme val="minor"/>
    </font>
    <font>
      <b/>
      <sz val="12"/>
      <color theme="1"/>
      <name val="Calibri"/>
      <family val="2"/>
      <charset val="162"/>
      <scheme val="minor"/>
    </font>
    <font>
      <sz val="12"/>
      <color theme="1"/>
      <name val="Calibri"/>
      <family val="2"/>
      <charset val="162"/>
      <scheme val="minor"/>
    </font>
    <font>
      <u/>
      <sz val="11"/>
      <color indexed="8"/>
      <name val="Calibri"/>
      <family val="2"/>
      <charset val="162"/>
      <scheme val="minor"/>
    </font>
    <font>
      <u/>
      <sz val="11"/>
      <color rgb="FFFF0000"/>
      <name val="Calibri"/>
      <family val="2"/>
      <charset val="162"/>
      <scheme val="minor"/>
    </font>
    <font>
      <sz val="11"/>
      <color rgb="FFFF0000"/>
      <name val="Calibri"/>
      <family val="2"/>
      <charset val="162"/>
      <scheme val="minor"/>
    </font>
    <font>
      <b/>
      <sz val="11"/>
      <color theme="0"/>
      <name val="Calibri"/>
      <family val="2"/>
      <charset val="162"/>
      <scheme val="minor"/>
    </font>
    <font>
      <sz val="11"/>
      <color theme="0"/>
      <name val="Calibri"/>
      <family val="2"/>
      <charset val="162"/>
      <scheme val="minor"/>
    </font>
    <font>
      <b/>
      <sz val="11"/>
      <color rgb="FFFF0000"/>
      <name val="Calibri"/>
      <family val="2"/>
      <charset val="162"/>
      <scheme val="minor"/>
    </font>
    <font>
      <sz val="7"/>
      <color rgb="FF000000"/>
      <name val="Verdana"/>
      <family val="2"/>
      <charset val="162"/>
    </font>
    <font>
      <sz val="11"/>
      <color theme="0" tint="-4.9989318521683403E-2"/>
      <name val="Calibri"/>
      <family val="2"/>
      <charset val="162"/>
      <scheme val="minor"/>
    </font>
    <font>
      <b/>
      <sz val="11"/>
      <color theme="0" tint="-4.9989318521683403E-2"/>
      <name val="Calibri"/>
      <family val="2"/>
      <charset val="162"/>
      <scheme val="minor"/>
    </font>
    <font>
      <sz val="11"/>
      <color rgb="FF00B0F0"/>
      <name val="Calibri"/>
      <family val="2"/>
      <charset val="162"/>
      <scheme val="minor"/>
    </font>
  </fonts>
  <fills count="26">
    <fill>
      <patternFill patternType="none"/>
    </fill>
    <fill>
      <patternFill patternType="gray125"/>
    </fill>
    <fill>
      <patternFill patternType="solid">
        <fgColor indexed="12"/>
        <bgColor indexed="64"/>
      </patternFill>
    </fill>
    <fill>
      <patternFill patternType="solid">
        <fgColor indexed="60"/>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63"/>
        <bgColor indexed="64"/>
      </patternFill>
    </fill>
    <fill>
      <patternFill patternType="solid">
        <fgColor indexed="21"/>
        <bgColor indexed="64"/>
      </patternFill>
    </fill>
    <fill>
      <patternFill patternType="solid">
        <fgColor indexed="15"/>
        <bgColor indexed="64"/>
      </patternFill>
    </fill>
    <fill>
      <patternFill patternType="solid">
        <fgColor indexed="48"/>
        <bgColor indexed="64"/>
      </patternFill>
    </fill>
    <fill>
      <patternFill patternType="solid">
        <fgColor indexed="16"/>
        <bgColor indexed="64"/>
      </patternFill>
    </fill>
    <fill>
      <patternFill patternType="solid">
        <fgColor indexed="47"/>
        <bgColor indexed="64"/>
      </patternFill>
    </fill>
    <fill>
      <patternFill patternType="solid">
        <fgColor indexed="57"/>
        <bgColor indexed="64"/>
      </patternFill>
    </fill>
    <fill>
      <patternFill patternType="solid">
        <fgColor indexed="10"/>
        <bgColor indexed="64"/>
      </patternFill>
    </fill>
    <fill>
      <patternFill patternType="solid">
        <fgColor indexed="4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bgColor indexed="64"/>
      </patternFill>
    </fill>
    <fill>
      <patternFill patternType="solid">
        <fgColor rgb="FFFF0000"/>
        <bgColor rgb="FF000000"/>
      </patternFill>
    </fill>
    <fill>
      <patternFill patternType="solid">
        <fgColor rgb="FFFFFFFF"/>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rgb="FF92D050"/>
        <bgColor indexed="64"/>
      </patternFill>
    </fill>
    <fill>
      <patternFill patternType="solid">
        <fgColor rgb="FF00B0F0"/>
        <bgColor indexed="64"/>
      </patternFill>
    </fill>
  </fills>
  <borders count="87">
    <border>
      <left/>
      <right/>
      <top/>
      <bottom/>
      <diagonal/>
    </border>
    <border>
      <left style="dashed">
        <color indexed="52"/>
      </left>
      <right style="dashed">
        <color indexed="52"/>
      </right>
      <top style="dashed">
        <color indexed="52"/>
      </top>
      <bottom style="dashed">
        <color indexed="52"/>
      </bottom>
      <diagonal/>
    </border>
    <border>
      <left/>
      <right style="dashed">
        <color indexed="33"/>
      </right>
      <top style="dashed">
        <color indexed="33"/>
      </top>
      <bottom style="dashed">
        <color indexed="33"/>
      </bottom>
      <diagonal/>
    </border>
    <border>
      <left style="dashed">
        <color indexed="33"/>
      </left>
      <right style="dashed">
        <color indexed="33"/>
      </right>
      <top style="dashed">
        <color indexed="33"/>
      </top>
      <bottom style="dashed">
        <color indexed="33"/>
      </bottom>
      <diagonal/>
    </border>
    <border>
      <left style="dashed">
        <color indexed="10"/>
      </left>
      <right style="dashed">
        <color indexed="10"/>
      </right>
      <top style="dashed">
        <color indexed="10"/>
      </top>
      <bottom style="dashed">
        <color indexed="10"/>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style="thin">
        <color indexed="9"/>
      </top>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9"/>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dashed">
        <color indexed="52"/>
      </left>
      <right style="dashed">
        <color indexed="52"/>
      </right>
      <top style="dashed">
        <color indexed="52"/>
      </top>
      <bottom/>
      <diagonal/>
    </border>
    <border>
      <left style="dashed">
        <color indexed="52"/>
      </left>
      <right style="dashed">
        <color indexed="52"/>
      </right>
      <top/>
      <bottom/>
      <diagonal/>
    </border>
    <border>
      <left style="dashed">
        <color indexed="52"/>
      </left>
      <right style="dashed">
        <color indexed="52"/>
      </right>
      <top/>
      <bottom style="dashed">
        <color indexed="52"/>
      </bottom>
      <diagonal/>
    </border>
    <border>
      <left/>
      <right/>
      <top/>
      <bottom style="dashed">
        <color indexed="33"/>
      </bottom>
      <diagonal/>
    </border>
    <border>
      <left/>
      <right style="dashed">
        <color indexed="33"/>
      </right>
      <top/>
      <bottom style="dashed">
        <color indexed="33"/>
      </bottom>
      <diagonal/>
    </border>
    <border>
      <left style="dashed">
        <color indexed="10"/>
      </left>
      <right/>
      <top style="dashed">
        <color indexed="10"/>
      </top>
      <bottom style="dashed">
        <color indexed="10"/>
      </bottom>
      <diagonal/>
    </border>
    <border>
      <left/>
      <right style="dashed">
        <color indexed="10"/>
      </right>
      <top style="dashed">
        <color indexed="10"/>
      </top>
      <bottom style="dashed">
        <color indexed="10"/>
      </bottom>
      <diagonal/>
    </border>
    <border>
      <left style="dashed">
        <color indexed="52"/>
      </left>
      <right/>
      <top/>
      <bottom/>
      <diagonal/>
    </border>
    <border>
      <left style="dashed">
        <color indexed="52"/>
      </left>
      <right/>
      <top style="dashed">
        <color indexed="52"/>
      </top>
      <bottom style="dashed">
        <color indexed="10"/>
      </bottom>
      <diagonal/>
    </border>
    <border>
      <left/>
      <right/>
      <top style="dashed">
        <color indexed="52"/>
      </top>
      <bottom style="dashed">
        <color indexed="1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top/>
      <bottom style="thin">
        <color indexed="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9"/>
      </left>
      <right/>
      <top style="thin">
        <color indexed="9"/>
      </top>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style="thin">
        <color theme="7" tint="0.79998168889431442"/>
      </top>
      <bottom/>
      <diagonal/>
    </border>
    <border>
      <left/>
      <right/>
      <top style="thin">
        <color theme="7" tint="0.79998168889431442"/>
      </top>
      <bottom style="thin">
        <color theme="7" tint="0.79998168889431442"/>
      </bottom>
      <diagonal/>
    </border>
    <border>
      <left style="dashed">
        <color indexed="52"/>
      </left>
      <right/>
      <top style="dashed">
        <color indexed="52"/>
      </top>
      <bottom style="dashed">
        <color indexed="52"/>
      </bottom>
      <diagonal/>
    </border>
    <border>
      <left/>
      <right style="thin">
        <color indexed="9"/>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thin">
        <color indexed="9"/>
      </left>
      <right/>
      <top/>
      <bottom style="thin">
        <color indexed="9"/>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9"/>
      </right>
      <top style="thin">
        <color indexed="9"/>
      </top>
      <bottom/>
      <diagonal/>
    </border>
    <border>
      <left/>
      <right style="thin">
        <color indexed="64"/>
      </right>
      <top style="double">
        <color indexed="64"/>
      </top>
      <bottom style="double">
        <color indexed="64"/>
      </bottom>
      <diagonal/>
    </border>
    <border>
      <left style="thin">
        <color rgb="FF000000"/>
      </left>
      <right style="thin">
        <color rgb="FF000000"/>
      </right>
      <top style="thin">
        <color rgb="FF000000"/>
      </top>
      <bottom style="thin">
        <color rgb="FF000000"/>
      </bottom>
      <diagonal/>
    </border>
    <border>
      <left/>
      <right/>
      <top/>
      <bottom style="thin">
        <color theme="7" tint="0.79998168889431442"/>
      </bottom>
      <diagonal/>
    </border>
  </borders>
  <cellStyleXfs count="1">
    <xf numFmtId="0" fontId="0" fillId="0" borderId="0"/>
  </cellStyleXfs>
  <cellXfs count="461">
    <xf numFmtId="0" fontId="0" fillId="0" borderId="0" xfId="0"/>
    <xf numFmtId="0" fontId="0" fillId="0" borderId="0" xfId="0" applyFont="1" applyAlignment="1">
      <alignment vertical="center"/>
    </xf>
    <xf numFmtId="0" fontId="9" fillId="4" borderId="1" xfId="0" applyFont="1" applyFill="1" applyBorder="1" applyAlignment="1" applyProtection="1">
      <alignment horizontal="left" vertical="center"/>
      <protection locked="0"/>
    </xf>
    <xf numFmtId="0" fontId="12" fillId="6" borderId="1" xfId="0" applyFont="1" applyFill="1" applyBorder="1" applyAlignment="1" applyProtection="1">
      <alignment horizontal="left" vertical="center" wrapText="1"/>
      <protection hidden="1"/>
    </xf>
    <xf numFmtId="0" fontId="9" fillId="6" borderId="1" xfId="0" applyFont="1" applyFill="1" applyBorder="1" applyAlignment="1" applyProtection="1">
      <alignment horizontal="left" vertical="center"/>
      <protection hidden="1"/>
    </xf>
    <xf numFmtId="0" fontId="13" fillId="8" borderId="1" xfId="0" applyFont="1" applyFill="1" applyBorder="1" applyAlignment="1" applyProtection="1">
      <alignment horizontal="left" vertical="center"/>
      <protection hidden="1"/>
    </xf>
    <xf numFmtId="0" fontId="13" fillId="2" borderId="2" xfId="0" applyFont="1" applyFill="1" applyBorder="1" applyAlignment="1" applyProtection="1">
      <alignment horizontal="left" vertical="center"/>
      <protection hidden="1"/>
    </xf>
    <xf numFmtId="1" fontId="9" fillId="4" borderId="3" xfId="0" applyNumberFormat="1" applyFont="1" applyFill="1" applyBorder="1" applyAlignment="1" applyProtection="1">
      <alignment horizontal="left" vertical="center" wrapText="1"/>
      <protection hidden="1"/>
    </xf>
    <xf numFmtId="0" fontId="14" fillId="9" borderId="4" xfId="0" applyFont="1" applyFill="1" applyBorder="1" applyAlignment="1" applyProtection="1">
      <alignment horizontal="left" vertical="center"/>
      <protection hidden="1"/>
    </xf>
    <xf numFmtId="0" fontId="11" fillId="10" borderId="4" xfId="0" applyFont="1" applyFill="1" applyBorder="1" applyAlignment="1" applyProtection="1">
      <alignment horizontal="left" vertical="center"/>
      <protection hidden="1"/>
    </xf>
    <xf numFmtId="0" fontId="3" fillId="14" borderId="4" xfId="0" applyFont="1" applyFill="1" applyBorder="1" applyAlignment="1" applyProtection="1">
      <alignment horizontal="left" vertical="center"/>
      <protection hidden="1"/>
    </xf>
    <xf numFmtId="0" fontId="3" fillId="14" borderId="1" xfId="0" applyFont="1" applyFill="1" applyBorder="1" applyAlignment="1" applyProtection="1">
      <alignment horizontal="left" vertical="center"/>
      <protection hidden="1"/>
    </xf>
    <xf numFmtId="0" fontId="12" fillId="7" borderId="0" xfId="0" applyFont="1" applyFill="1" applyBorder="1" applyAlignment="1" applyProtection="1">
      <alignment horizontal="left" vertical="center"/>
      <protection hidden="1"/>
    </xf>
    <xf numFmtId="0" fontId="12" fillId="13" borderId="0" xfId="0" applyFont="1" applyFill="1" applyBorder="1" applyAlignment="1" applyProtection="1">
      <alignment horizontal="left" vertical="center"/>
      <protection hidden="1"/>
    </xf>
    <xf numFmtId="0" fontId="3" fillId="0" borderId="0" xfId="0" applyFont="1" applyAlignment="1">
      <alignment horizontal="center" vertical="center" wrapText="1" shrinkToFit="1"/>
    </xf>
    <xf numFmtId="0" fontId="0" fillId="2" borderId="0" xfId="0" applyFont="1" applyFill="1" applyAlignment="1">
      <alignment vertical="center"/>
    </xf>
    <xf numFmtId="0" fontId="0" fillId="3" borderId="0" xfId="0" applyFont="1" applyFill="1" applyAlignment="1">
      <alignment vertical="center"/>
    </xf>
    <xf numFmtId="0" fontId="8" fillId="3" borderId="0" xfId="0" applyFont="1" applyFill="1" applyAlignment="1" applyProtection="1">
      <alignment vertical="center"/>
      <protection hidden="1"/>
    </xf>
    <xf numFmtId="0" fontId="0" fillId="0" borderId="0" xfId="0" applyFont="1" applyAlignment="1">
      <alignment horizontal="right" vertical="center"/>
    </xf>
    <xf numFmtId="0" fontId="0" fillId="0" borderId="0" xfId="0" applyFont="1" applyAlignment="1" applyProtection="1">
      <alignment horizontal="right" vertical="center"/>
      <protection hidden="1"/>
    </xf>
    <xf numFmtId="0" fontId="3" fillId="7" borderId="0" xfId="0" applyFont="1" applyFill="1" applyAlignment="1">
      <alignment vertical="center"/>
    </xf>
    <xf numFmtId="0" fontId="0" fillId="0" borderId="0" xfId="0" applyFont="1" applyAlignment="1" applyProtection="1">
      <alignment vertical="center"/>
      <protection hidden="1"/>
    </xf>
    <xf numFmtId="49" fontId="9" fillId="4" borderId="3" xfId="0" applyNumberFormat="1" applyFont="1" applyFill="1" applyBorder="1" applyAlignment="1" applyProtection="1">
      <alignment horizontal="left" vertical="center"/>
      <protection locked="0"/>
    </xf>
    <xf numFmtId="9" fontId="0" fillId="0" borderId="0" xfId="0" applyNumberFormat="1" applyFont="1" applyAlignment="1">
      <alignment vertical="center"/>
    </xf>
    <xf numFmtId="0" fontId="9" fillId="4" borderId="4" xfId="0" applyFont="1" applyFill="1" applyBorder="1" applyAlignment="1" applyProtection="1">
      <alignment horizontal="left" vertical="center"/>
      <protection locked="0"/>
    </xf>
    <xf numFmtId="20" fontId="0" fillId="0" borderId="0" xfId="0" applyNumberFormat="1" applyFont="1" applyAlignment="1">
      <alignment vertical="center"/>
    </xf>
    <xf numFmtId="164" fontId="3" fillId="0" borderId="0" xfId="0" applyNumberFormat="1" applyFont="1" applyAlignment="1">
      <alignment horizontal="left" vertical="center"/>
    </xf>
    <xf numFmtId="0" fontId="2" fillId="20" borderId="0" xfId="0" applyFont="1" applyFill="1" applyAlignment="1" applyProtection="1">
      <alignment vertical="center"/>
      <protection locked="0"/>
    </xf>
    <xf numFmtId="14" fontId="0" fillId="0" borderId="0" xfId="0" applyNumberFormat="1" applyFont="1" applyAlignment="1">
      <alignment vertical="center"/>
    </xf>
    <xf numFmtId="0" fontId="9" fillId="0" borderId="0" xfId="0" applyFont="1" applyAlignment="1">
      <alignment horizontal="left" vertical="center"/>
    </xf>
    <xf numFmtId="164" fontId="0" fillId="0" borderId="0" xfId="0" applyNumberFormat="1" applyFont="1" applyAlignment="1">
      <alignment horizontal="left" vertical="center"/>
    </xf>
    <xf numFmtId="49" fontId="0" fillId="0" borderId="0" xfId="0" applyNumberFormat="1" applyFont="1" applyAlignment="1">
      <alignment vertical="center"/>
    </xf>
    <xf numFmtId="3" fontId="0" fillId="0" borderId="0" xfId="0" applyNumberFormat="1" applyFont="1" applyAlignment="1">
      <alignment horizontal="left" vertical="center"/>
    </xf>
    <xf numFmtId="0" fontId="0" fillId="0" borderId="51" xfId="0" applyFont="1" applyBorder="1" applyAlignment="1">
      <alignment vertical="center"/>
    </xf>
    <xf numFmtId="0" fontId="0" fillId="0" borderId="0" xfId="0" applyFont="1" applyBorder="1" applyAlignment="1">
      <alignment vertical="center"/>
    </xf>
    <xf numFmtId="164" fontId="7" fillId="19" borderId="53" xfId="0" applyNumberFormat="1" applyFont="1" applyFill="1" applyBorder="1" applyAlignment="1">
      <alignment vertical="center"/>
    </xf>
    <xf numFmtId="164" fontId="7" fillId="19" borderId="52" xfId="0" applyNumberFormat="1" applyFont="1" applyFill="1" applyBorder="1" applyAlignment="1">
      <alignment vertical="center"/>
    </xf>
    <xf numFmtId="0" fontId="9" fillId="4" borderId="55" xfId="0" applyFont="1" applyFill="1" applyBorder="1" applyAlignment="1" applyProtection="1">
      <alignment horizontal="left" vertical="center"/>
      <protection locked="0"/>
    </xf>
    <xf numFmtId="164" fontId="7" fillId="19" borderId="54" xfId="0" applyNumberFormat="1" applyFont="1" applyFill="1" applyBorder="1" applyAlignment="1">
      <alignment vertical="center"/>
    </xf>
    <xf numFmtId="0" fontId="16" fillId="11" borderId="1" xfId="0" applyFont="1" applyFill="1" applyBorder="1" applyAlignment="1" applyProtection="1">
      <alignment horizontal="left" vertical="center"/>
      <protection hidden="1"/>
    </xf>
    <xf numFmtId="20" fontId="9" fillId="4" borderId="1" xfId="0" applyNumberFormat="1"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hidden="1"/>
    </xf>
    <xf numFmtId="0" fontId="0" fillId="4" borderId="0" xfId="0" applyFont="1" applyFill="1" applyAlignment="1">
      <alignment vertical="center"/>
    </xf>
    <xf numFmtId="0" fontId="17" fillId="12" borderId="0" xfId="0" applyFont="1" applyFill="1" applyAlignment="1">
      <alignment vertical="center"/>
    </xf>
    <xf numFmtId="0" fontId="0" fillId="0" borderId="0" xfId="0" applyFont="1" applyAlignment="1" applyProtection="1">
      <alignment vertical="center"/>
      <protection locked="0"/>
    </xf>
    <xf numFmtId="0" fontId="0" fillId="5" borderId="0" xfId="0" applyFont="1" applyFill="1" applyAlignment="1">
      <alignment vertical="center"/>
    </xf>
    <xf numFmtId="0" fontId="0" fillId="0" borderId="0" xfId="0" applyFont="1" applyAlignment="1">
      <alignment vertical="center" wrapText="1"/>
    </xf>
    <xf numFmtId="0" fontId="0" fillId="0" borderId="0" xfId="0" applyFont="1" applyAlignment="1">
      <alignment vertical="top"/>
    </xf>
    <xf numFmtId="0" fontId="0" fillId="0" borderId="9" xfId="0" applyFont="1" applyBorder="1" applyAlignment="1" applyProtection="1">
      <alignment horizontal="center" vertical="center"/>
      <protection locked="0"/>
    </xf>
    <xf numFmtId="0" fontId="10" fillId="0" borderId="8" xfId="0" applyFont="1" applyBorder="1" applyAlignment="1" applyProtection="1">
      <alignment vertical="center"/>
      <protection hidden="1"/>
    </xf>
    <xf numFmtId="0" fontId="10" fillId="4" borderId="26" xfId="0" applyFont="1" applyFill="1" applyBorder="1" applyAlignment="1" applyProtection="1">
      <alignment vertical="center" wrapText="1"/>
      <protection hidden="1"/>
    </xf>
    <xf numFmtId="0" fontId="10" fillId="4" borderId="0" xfId="0" applyFont="1" applyFill="1" applyBorder="1" applyAlignment="1" applyProtection="1">
      <alignment vertical="center" wrapText="1"/>
      <protection hidden="1"/>
    </xf>
    <xf numFmtId="3" fontId="10" fillId="0" borderId="0" xfId="0" applyNumberFormat="1" applyFont="1" applyBorder="1" applyAlignment="1" applyProtection="1">
      <alignment horizontal="center" vertical="center" wrapText="1"/>
      <protection hidden="1"/>
    </xf>
    <xf numFmtId="0" fontId="5" fillId="0" borderId="0" xfId="0" applyFont="1" applyBorder="1" applyAlignment="1">
      <alignment horizontal="left" vertical="center"/>
    </xf>
    <xf numFmtId="3" fontId="10" fillId="4" borderId="0" xfId="0" applyNumberFormat="1" applyFont="1" applyFill="1" applyBorder="1" applyAlignment="1" applyProtection="1">
      <alignment horizontal="center" vertical="center"/>
      <protection hidden="1"/>
    </xf>
    <xf numFmtId="4" fontId="10" fillId="4" borderId="0" xfId="0" applyNumberFormat="1" applyFont="1" applyFill="1" applyBorder="1" applyAlignment="1" applyProtection="1">
      <alignment horizontal="center" vertical="center"/>
      <protection hidden="1"/>
    </xf>
    <xf numFmtId="0" fontId="3" fillId="0" borderId="0" xfId="0" applyFont="1" applyBorder="1" applyAlignment="1" applyProtection="1">
      <alignment vertical="center"/>
      <protection hidden="1"/>
    </xf>
    <xf numFmtId="0" fontId="5" fillId="0" borderId="0" xfId="0" applyFont="1" applyAlignment="1">
      <alignment horizontal="center" vertical="center" wrapText="1"/>
    </xf>
    <xf numFmtId="0" fontId="5"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vertical="center"/>
    </xf>
    <xf numFmtId="0" fontId="1" fillId="0" borderId="0" xfId="0" applyFont="1" applyAlignment="1">
      <alignment horizontal="left" vertical="center"/>
    </xf>
    <xf numFmtId="0" fontId="3" fillId="0" borderId="0" xfId="0" applyFont="1" applyAlignment="1">
      <alignment vertical="center" shrinkToFit="1"/>
    </xf>
    <xf numFmtId="0" fontId="0" fillId="0" borderId="0" xfId="0" applyFont="1" applyAlignment="1">
      <alignment horizontal="left" vertical="center"/>
    </xf>
    <xf numFmtId="0" fontId="0" fillId="0" borderId="0" xfId="0" applyFont="1" applyAlignment="1">
      <alignment horizontal="center" vertical="center"/>
    </xf>
    <xf numFmtId="0" fontId="10" fillId="0" borderId="0" xfId="0" applyFont="1" applyAlignment="1">
      <alignment horizontal="left" vertical="center" wrapText="1" shrinkToFit="1"/>
    </xf>
    <xf numFmtId="0" fontId="1" fillId="0" borderId="0" xfId="0" applyFont="1" applyAlignment="1">
      <alignment horizontal="center" vertical="center" wrapText="1"/>
    </xf>
    <xf numFmtId="0" fontId="10" fillId="0" borderId="0" xfId="0" applyFont="1" applyAlignment="1">
      <alignment horizontal="center" vertical="center" shrinkToFit="1"/>
    </xf>
    <xf numFmtId="0" fontId="3" fillId="0" borderId="0" xfId="0" applyFont="1" applyAlignment="1">
      <alignment horizontal="center" vertical="center" shrinkToFit="1"/>
    </xf>
    <xf numFmtId="0" fontId="3" fillId="0" borderId="0" xfId="0" applyFont="1" applyAlignment="1">
      <alignment vertical="center" wrapText="1" shrinkToFit="1"/>
    </xf>
    <xf numFmtId="0" fontId="5" fillId="0" borderId="9" xfId="0" applyFont="1" applyBorder="1" applyAlignment="1">
      <alignment horizontal="center" vertical="center" wrapText="1"/>
    </xf>
    <xf numFmtId="0" fontId="0" fillId="0" borderId="0" xfId="0" applyFont="1" applyAlignment="1">
      <alignment horizontal="center" vertical="center"/>
    </xf>
    <xf numFmtId="0" fontId="1" fillId="0" borderId="0" xfId="0" applyFont="1" applyAlignment="1">
      <alignment horizontal="center" vertical="center"/>
    </xf>
    <xf numFmtId="0" fontId="10" fillId="0" borderId="25" xfId="0" applyFont="1" applyFill="1" applyBorder="1" applyAlignment="1">
      <alignment horizontal="center" vertical="center" shrinkToFit="1"/>
    </xf>
    <xf numFmtId="3" fontId="3" fillId="0" borderId="9" xfId="0" applyNumberFormat="1" applyFont="1" applyFill="1" applyBorder="1" applyAlignment="1">
      <alignment horizontal="center" vertical="center" wrapText="1" shrinkToFit="1"/>
    </xf>
    <xf numFmtId="0" fontId="3" fillId="0" borderId="0" xfId="0" applyFont="1" applyFill="1" applyBorder="1" applyAlignment="1">
      <alignment horizontal="center" vertical="center" shrinkToFit="1"/>
    </xf>
    <xf numFmtId="0" fontId="10" fillId="0" borderId="0" xfId="0" applyFont="1" applyBorder="1" applyAlignment="1">
      <alignment horizontal="center" vertical="center" shrinkToFit="1"/>
    </xf>
    <xf numFmtId="4" fontId="10" fillId="4" borderId="0" xfId="0" applyNumberFormat="1" applyFont="1" applyFill="1" applyBorder="1" applyAlignment="1" applyProtection="1">
      <alignment vertical="center"/>
      <protection hidden="1"/>
    </xf>
    <xf numFmtId="4" fontId="3" fillId="0" borderId="9" xfId="0" quotePrefix="1" applyNumberFormat="1" applyFont="1" applyBorder="1" applyAlignment="1" applyProtection="1">
      <alignment horizontal="center" vertical="center"/>
      <protection hidden="1"/>
    </xf>
    <xf numFmtId="167" fontId="3" fillId="0" borderId="0" xfId="0" applyNumberFormat="1" applyFont="1" applyBorder="1" applyAlignment="1" applyProtection="1">
      <alignment horizontal="left" vertical="center"/>
      <protection hidden="1"/>
    </xf>
    <xf numFmtId="0" fontId="0" fillId="0" borderId="0" xfId="0" applyFont="1" applyAlignment="1">
      <alignment horizontal="left"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10" fillId="0" borderId="0" xfId="0" applyFont="1" applyAlignment="1">
      <alignment horizontal="center" vertical="center" shrinkToFit="1"/>
    </xf>
    <xf numFmtId="0" fontId="3" fillId="0" borderId="0" xfId="0" applyFont="1" applyBorder="1" applyAlignment="1" applyProtection="1">
      <alignment horizontal="left" vertical="center"/>
      <protection hidden="1"/>
    </xf>
    <xf numFmtId="9" fontId="0" fillId="0" borderId="0" xfId="0" applyNumberFormat="1" applyFont="1" applyBorder="1" applyAlignment="1">
      <alignment vertical="center"/>
    </xf>
    <xf numFmtId="14" fontId="0" fillId="0" borderId="0" xfId="0" applyNumberFormat="1" applyFont="1" applyBorder="1" applyAlignment="1">
      <alignment vertical="center"/>
    </xf>
    <xf numFmtId="49" fontId="0" fillId="0" borderId="0" xfId="0" applyNumberFormat="1" applyFont="1" applyBorder="1" applyAlignment="1">
      <alignment horizontal="center" vertical="center"/>
    </xf>
    <xf numFmtId="0" fontId="0" fillId="0" borderId="0" xfId="0" applyFont="1" applyBorder="1" applyAlignment="1">
      <alignment horizontal="center" vertical="center"/>
    </xf>
    <xf numFmtId="164" fontId="10" fillId="0" borderId="24" xfId="0" applyNumberFormat="1" applyFont="1" applyBorder="1" applyAlignment="1" applyProtection="1">
      <alignment horizontal="center" vertical="center"/>
      <protection hidden="1"/>
    </xf>
    <xf numFmtId="0" fontId="10" fillId="0" borderId="0" xfId="0" applyFont="1" applyBorder="1" applyAlignment="1">
      <alignment vertical="center" wrapText="1" shrinkToFit="1"/>
    </xf>
    <xf numFmtId="0" fontId="20" fillId="0" borderId="0" xfId="0" applyFont="1" applyAlignment="1">
      <alignment horizontal="left" vertical="center" wrapText="1"/>
    </xf>
    <xf numFmtId="49" fontId="3" fillId="0" borderId="23" xfId="0" applyNumberFormat="1" applyFont="1" applyBorder="1" applyAlignment="1">
      <alignment horizontal="center" vertical="center" wrapText="1" shrinkToFit="1"/>
    </xf>
    <xf numFmtId="0" fontId="3" fillId="0" borderId="0" xfId="0" applyFont="1" applyAlignment="1">
      <alignment vertical="center" wrapText="1" shrinkToFit="1"/>
    </xf>
    <xf numFmtId="0" fontId="10" fillId="0" borderId="71" xfId="0" applyFont="1" applyBorder="1" applyAlignment="1">
      <alignment horizontal="left" vertical="center" wrapText="1" shrinkToFit="1"/>
    </xf>
    <xf numFmtId="0" fontId="10" fillId="0" borderId="0" xfId="0" applyFont="1" applyBorder="1" applyAlignment="1">
      <alignment horizontal="left" vertical="center" wrapText="1" shrinkToFit="1"/>
    </xf>
    <xf numFmtId="0" fontId="10" fillId="0" borderId="28" xfId="0" applyFont="1" applyBorder="1" applyAlignment="1">
      <alignment vertical="center" wrapText="1" shrinkToFit="1"/>
    </xf>
    <xf numFmtId="0" fontId="10" fillId="0" borderId="27" xfId="0" applyFont="1" applyBorder="1" applyAlignment="1">
      <alignment vertical="center" wrapText="1" shrinkToFit="1"/>
    </xf>
    <xf numFmtId="0" fontId="10" fillId="0" borderId="77" xfId="0" applyFont="1" applyBorder="1" applyAlignment="1">
      <alignment vertical="center" wrapText="1" shrinkToFit="1"/>
    </xf>
    <xf numFmtId="0" fontId="10" fillId="0" borderId="60" xfId="0" applyFont="1" applyBorder="1" applyAlignment="1">
      <alignment vertical="center" wrapText="1" shrinkToFit="1"/>
    </xf>
    <xf numFmtId="0" fontId="10" fillId="0" borderId="78" xfId="0" applyFont="1" applyBorder="1" applyAlignment="1">
      <alignment vertical="center" wrapText="1" shrinkToFit="1"/>
    </xf>
    <xf numFmtId="0" fontId="10" fillId="0" borderId="59" xfId="0" applyFont="1" applyBorder="1" applyAlignment="1">
      <alignment vertical="center" wrapText="1" shrinkToFit="1"/>
    </xf>
    <xf numFmtId="0" fontId="10" fillId="0" borderId="61" xfId="0" applyFont="1" applyBorder="1" applyAlignment="1">
      <alignment vertical="center" wrapText="1" shrinkToFit="1"/>
    </xf>
    <xf numFmtId="0" fontId="10" fillId="0" borderId="0" xfId="0" applyFont="1" applyBorder="1" applyAlignment="1">
      <alignment vertical="center" wrapText="1" shrinkToFit="1"/>
    </xf>
    <xf numFmtId="0" fontId="0" fillId="0" borderId="0" xfId="0" applyAlignment="1">
      <alignment vertical="center"/>
    </xf>
    <xf numFmtId="0" fontId="3" fillId="0" borderId="0" xfId="0" applyFont="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xf numFmtId="0" fontId="10" fillId="0" borderId="0" xfId="0" applyFont="1" applyAlignment="1">
      <alignment horizontal="lef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0" xfId="0" applyFont="1" applyBorder="1" applyAlignment="1">
      <alignment horizontal="left" vertical="center" wrapText="1"/>
    </xf>
    <xf numFmtId="0" fontId="3" fillId="0" borderId="21" xfId="0" applyFont="1" applyBorder="1" applyAlignment="1">
      <alignment vertical="center" wrapText="1"/>
    </xf>
    <xf numFmtId="0" fontId="10" fillId="0" borderId="0" xfId="0" applyFont="1" applyAlignment="1">
      <alignment vertical="center" wrapText="1"/>
    </xf>
    <xf numFmtId="0" fontId="10" fillId="0" borderId="10" xfId="0" applyFont="1" applyBorder="1" applyAlignment="1">
      <alignment horizontal="center" vertical="center" wrapText="1"/>
    </xf>
    <xf numFmtId="0" fontId="10" fillId="0" borderId="14" xfId="0" applyFont="1" applyBorder="1" applyAlignment="1">
      <alignment vertical="center" wrapText="1"/>
    </xf>
    <xf numFmtId="0" fontId="10" fillId="0" borderId="0" xfId="0" applyFont="1" applyBorder="1" applyAlignment="1">
      <alignment horizontal="right" vertical="center" wrapText="1"/>
    </xf>
    <xf numFmtId="0" fontId="10" fillId="0" borderId="0" xfId="0" applyFont="1" applyAlignment="1">
      <alignment vertical="top" wrapText="1"/>
    </xf>
    <xf numFmtId="0" fontId="21" fillId="0" borderId="0" xfId="0" applyFont="1" applyAlignment="1">
      <alignment horizontal="center" vertical="center" wrapText="1"/>
    </xf>
    <xf numFmtId="0" fontId="3" fillId="0" borderId="20" xfId="0" applyFont="1" applyBorder="1" applyAlignment="1">
      <alignment horizontal="left" vertical="center" wrapText="1"/>
    </xf>
    <xf numFmtId="0" fontId="3" fillId="0" borderId="0" xfId="0" applyFont="1" applyBorder="1" applyAlignment="1">
      <alignment vertical="center" wrapText="1"/>
    </xf>
    <xf numFmtId="0" fontId="10" fillId="0" borderId="0" xfId="0" applyFont="1" applyBorder="1" applyAlignment="1">
      <alignment vertical="center" wrapText="1"/>
    </xf>
    <xf numFmtId="0" fontId="10" fillId="0" borderId="20" xfId="0" applyFont="1" applyBorder="1" applyAlignment="1">
      <alignment vertical="center" wrapText="1"/>
    </xf>
    <xf numFmtId="0" fontId="3" fillId="0" borderId="20" xfId="0" applyFont="1" applyBorder="1" applyAlignment="1">
      <alignment vertical="center" wrapText="1"/>
    </xf>
    <xf numFmtId="0" fontId="3" fillId="0" borderId="14" xfId="0" applyFont="1" applyBorder="1" applyAlignment="1">
      <alignment vertical="center" wrapText="1"/>
    </xf>
    <xf numFmtId="0" fontId="10" fillId="0" borderId="0" xfId="0" applyFont="1" applyBorder="1" applyAlignment="1" applyProtection="1">
      <alignment vertical="center"/>
      <protection hidden="1"/>
    </xf>
    <xf numFmtId="49" fontId="0" fillId="0" borderId="0" xfId="0" applyNumberFormat="1" applyAlignment="1">
      <alignment vertical="center"/>
    </xf>
    <xf numFmtId="0" fontId="23" fillId="0" borderId="0" xfId="0" applyFont="1" applyBorder="1" applyAlignment="1">
      <alignment vertical="center"/>
    </xf>
    <xf numFmtId="0" fontId="3" fillId="0" borderId="0" xfId="0" applyFont="1" applyBorder="1" applyAlignment="1">
      <alignment vertical="center" shrinkToFit="1"/>
    </xf>
    <xf numFmtId="0" fontId="0" fillId="0" borderId="0" xfId="0" applyFont="1" applyAlignment="1">
      <alignment horizontal="left" vertical="center"/>
    </xf>
    <xf numFmtId="0" fontId="0" fillId="0" borderId="0" xfId="0" applyFont="1" applyAlignment="1">
      <alignment horizontal="left" vertical="center" wrapText="1"/>
    </xf>
    <xf numFmtId="0" fontId="10" fillId="0" borderId="0" xfId="0" applyFont="1" applyBorder="1" applyAlignment="1">
      <alignment horizontal="center" vertical="center" wrapText="1" shrinkToFit="1"/>
    </xf>
    <xf numFmtId="0" fontId="10" fillId="0" borderId="0" xfId="0" applyFont="1" applyAlignment="1">
      <alignment vertical="center" shrinkToFit="1"/>
    </xf>
    <xf numFmtId="0" fontId="0" fillId="0" borderId="0" xfId="0" applyFont="1" applyAlignment="1">
      <alignment horizontal="left" vertical="center" wrapText="1"/>
    </xf>
    <xf numFmtId="49" fontId="3" fillId="0" borderId="0" xfId="0" applyNumberFormat="1" applyFont="1" applyAlignment="1">
      <alignment vertical="center" wrapText="1" shrinkToFit="1"/>
    </xf>
    <xf numFmtId="0" fontId="10" fillId="0" borderId="25" xfId="0" applyFont="1" applyFill="1" applyBorder="1" applyAlignment="1">
      <alignment horizontal="center" vertical="center" wrapText="1" shrinkToFit="1"/>
    </xf>
    <xf numFmtId="0" fontId="10" fillId="0" borderId="68" xfId="0" applyFont="1" applyFill="1" applyBorder="1" applyAlignment="1">
      <alignment horizontal="center" vertical="center" shrinkToFit="1"/>
    </xf>
    <xf numFmtId="0" fontId="3" fillId="0" borderId="68" xfId="0" applyFont="1" applyFill="1" applyBorder="1" applyAlignment="1">
      <alignment horizontal="left" vertical="center" wrapText="1" shrinkToFit="1"/>
    </xf>
    <xf numFmtId="3" fontId="3" fillId="0" borderId="68" xfId="0" applyNumberFormat="1" applyFont="1" applyFill="1" applyBorder="1" applyAlignment="1">
      <alignment horizontal="center" vertical="center" wrapText="1" shrinkToFit="1"/>
    </xf>
    <xf numFmtId="0" fontId="10" fillId="0" borderId="68" xfId="0" applyFont="1" applyFill="1" applyBorder="1" applyAlignment="1">
      <alignment horizontal="center" vertical="center" wrapText="1" shrinkToFit="1"/>
    </xf>
    <xf numFmtId="0" fontId="9" fillId="0" borderId="69" xfId="0" applyFont="1" applyBorder="1" applyAlignment="1">
      <alignment horizontal="left" vertical="center" wrapText="1"/>
    </xf>
    <xf numFmtId="0" fontId="0" fillId="0" borderId="0" xfId="0" applyFont="1" applyBorder="1" applyAlignment="1" applyProtection="1">
      <alignment vertical="center"/>
      <protection hidden="1"/>
    </xf>
    <xf numFmtId="2" fontId="3" fillId="0" borderId="9" xfId="0" applyNumberFormat="1" applyFont="1" applyBorder="1" applyAlignment="1" applyProtection="1">
      <alignment horizontal="center" vertical="center" wrapText="1"/>
      <protection hidden="1"/>
    </xf>
    <xf numFmtId="4" fontId="3" fillId="0" borderId="9" xfId="0" applyNumberFormat="1" applyFont="1" applyBorder="1" applyAlignment="1" applyProtection="1">
      <alignment horizontal="center" vertical="center"/>
      <protection hidden="1"/>
    </xf>
    <xf numFmtId="3" fontId="10" fillId="0" borderId="25" xfId="0" applyNumberFormat="1" applyFont="1" applyBorder="1" applyAlignment="1" applyProtection="1">
      <alignment horizontal="center" vertical="center" wrapText="1"/>
      <protection hidden="1"/>
    </xf>
    <xf numFmtId="165" fontId="0" fillId="0" borderId="66" xfId="0" applyNumberFormat="1" applyFont="1" applyBorder="1" applyAlignment="1" applyProtection="1">
      <alignment horizontal="center" vertical="center"/>
      <protection hidden="1"/>
    </xf>
    <xf numFmtId="3" fontId="10" fillId="0" borderId="69" xfId="0" applyNumberFormat="1" applyFont="1" applyBorder="1" applyAlignment="1" applyProtection="1">
      <alignment horizontal="center" vertical="center" wrapText="1"/>
      <protection hidden="1"/>
    </xf>
    <xf numFmtId="0" fontId="10" fillId="0" borderId="58" xfId="0" applyFont="1" applyBorder="1" applyAlignment="1" applyProtection="1">
      <alignment vertical="center" wrapText="1"/>
      <protection hidden="1"/>
    </xf>
    <xf numFmtId="0" fontId="10" fillId="0" borderId="57" xfId="0" applyFont="1" applyBorder="1" applyAlignment="1" applyProtection="1">
      <alignment horizontal="center" vertical="center" wrapText="1"/>
      <protection hidden="1"/>
    </xf>
    <xf numFmtId="0" fontId="10" fillId="0" borderId="79" xfId="0" applyFont="1" applyBorder="1" applyAlignment="1" applyProtection="1">
      <alignment horizontal="center" vertical="center" wrapText="1"/>
      <protection hidden="1"/>
    </xf>
    <xf numFmtId="0" fontId="0" fillId="0" borderId="69" xfId="0" applyFont="1" applyBorder="1" applyAlignment="1" applyProtection="1">
      <alignment horizontal="center" vertical="center"/>
      <protection locked="0"/>
    </xf>
    <xf numFmtId="2" fontId="3" fillId="0" borderId="69" xfId="0" applyNumberFormat="1" applyFont="1" applyBorder="1" applyAlignment="1" applyProtection="1">
      <alignment horizontal="center" vertical="center" wrapText="1"/>
      <protection hidden="1"/>
    </xf>
    <xf numFmtId="4" fontId="3" fillId="0" borderId="69" xfId="0" quotePrefix="1" applyNumberFormat="1" applyFont="1" applyBorder="1" applyAlignment="1" applyProtection="1">
      <alignment horizontal="center" vertical="center"/>
      <protection hidden="1"/>
    </xf>
    <xf numFmtId="4" fontId="3" fillId="0" borderId="69" xfId="0" applyNumberFormat="1" applyFont="1" applyBorder="1" applyAlignment="1" applyProtection="1">
      <alignment horizontal="center" vertical="center"/>
      <protection hidden="1"/>
    </xf>
    <xf numFmtId="165" fontId="0" fillId="0" borderId="69" xfId="0" applyNumberFormat="1" applyFont="1" applyBorder="1" applyAlignment="1" applyProtection="1">
      <alignment horizontal="center" vertical="center"/>
      <protection hidden="1"/>
    </xf>
    <xf numFmtId="0" fontId="0" fillId="19" borderId="68" xfId="0" applyFill="1" applyBorder="1" applyAlignment="1">
      <alignment horizontal="left" vertical="center" wrapText="1" shrinkToFit="1"/>
    </xf>
    <xf numFmtId="0" fontId="0" fillId="0" borderId="0" xfId="0" applyFont="1" applyAlignment="1">
      <alignment horizontal="left" vertical="top" wrapText="1"/>
    </xf>
    <xf numFmtId="0" fontId="0" fillId="0" borderId="0" xfId="0" applyFont="1" applyAlignment="1">
      <alignment vertical="top" wrapText="1"/>
    </xf>
    <xf numFmtId="0" fontId="0" fillId="0" borderId="0" xfId="0" applyFont="1" applyAlignment="1">
      <alignment horizontal="left" vertical="center"/>
    </xf>
    <xf numFmtId="0" fontId="1" fillId="0" borderId="0" xfId="0" applyFont="1" applyAlignment="1">
      <alignment horizontal="center" vertical="center"/>
    </xf>
    <xf numFmtId="0" fontId="0" fillId="0" borderId="0" xfId="0" applyFont="1" applyAlignment="1">
      <alignment horizontal="left" vertical="center" wrapText="1"/>
    </xf>
    <xf numFmtId="0" fontId="3" fillId="0" borderId="0" xfId="0" applyFont="1" applyAlignment="1">
      <alignment horizontal="left" vertical="center" shrinkToFit="1"/>
    </xf>
    <xf numFmtId="0" fontId="3" fillId="0" borderId="0" xfId="0" applyFont="1" applyAlignment="1">
      <alignment horizontal="center" vertical="center" shrinkToFit="1"/>
    </xf>
    <xf numFmtId="0" fontId="10" fillId="0" borderId="0" xfId="0" applyFont="1" applyAlignment="1">
      <alignment horizontal="center" vertical="center" shrinkToFit="1"/>
    </xf>
    <xf numFmtId="0" fontId="3" fillId="0" borderId="0" xfId="0" applyFont="1" applyAlignment="1">
      <alignment vertical="center" wrapText="1" shrinkToFit="1"/>
    </xf>
    <xf numFmtId="0" fontId="9" fillId="0" borderId="9" xfId="0" applyFont="1" applyBorder="1" applyAlignment="1">
      <alignment horizontal="left" vertical="center" wrapText="1"/>
    </xf>
    <xf numFmtId="0" fontId="10" fillId="0" borderId="23" xfId="0" applyFont="1" applyBorder="1" applyAlignment="1" applyProtection="1">
      <alignment horizontal="center" vertical="center" wrapText="1"/>
      <protection hidden="1"/>
    </xf>
    <xf numFmtId="0" fontId="5" fillId="0" borderId="0" xfId="0" applyFont="1" applyAlignment="1">
      <alignment horizontal="center" vertical="center" wrapText="1"/>
    </xf>
    <xf numFmtId="0" fontId="5" fillId="0" borderId="0" xfId="0" applyFont="1" applyAlignment="1">
      <alignment horizontal="center" vertical="top" wrapText="1"/>
    </xf>
    <xf numFmtId="0" fontId="0" fillId="0" borderId="0" xfId="0" applyFont="1" applyAlignment="1">
      <alignment horizontal="left" vertical="top"/>
    </xf>
    <xf numFmtId="0" fontId="1" fillId="0" borderId="0" xfId="0" applyFont="1" applyAlignment="1">
      <alignment horizontal="center" vertical="top"/>
    </xf>
    <xf numFmtId="0" fontId="3" fillId="4" borderId="0" xfId="0" applyFont="1" applyFill="1" applyBorder="1" applyAlignment="1" applyProtection="1">
      <alignment vertical="center" wrapText="1"/>
      <protection hidden="1"/>
    </xf>
    <xf numFmtId="0" fontId="5" fillId="0" borderId="9" xfId="0" applyFont="1" applyBorder="1" applyAlignment="1">
      <alignment horizontal="center" vertical="center"/>
    </xf>
    <xf numFmtId="0" fontId="1" fillId="0" borderId="0" xfId="0" applyFont="1" applyAlignment="1">
      <alignment horizontal="center" vertical="center"/>
    </xf>
    <xf numFmtId="0" fontId="0" fillId="0" borderId="0" xfId="0" applyFont="1" applyAlignment="1">
      <alignment horizontal="center" vertical="center"/>
    </xf>
    <xf numFmtId="0" fontId="10" fillId="0" borderId="9" xfId="0" applyFont="1" applyFill="1" applyBorder="1" applyAlignment="1">
      <alignment horizontal="center" vertical="center" wrapText="1" shrinkToFit="1"/>
    </xf>
    <xf numFmtId="0" fontId="10" fillId="0" borderId="66" xfId="0" applyFont="1" applyFill="1" applyBorder="1" applyAlignment="1">
      <alignment horizontal="center" vertical="center" wrapText="1" shrinkToFit="1"/>
    </xf>
    <xf numFmtId="0" fontId="6" fillId="0" borderId="0" xfId="0" applyFont="1" applyAlignment="1">
      <alignment horizontal="center" vertical="center" wrapText="1"/>
    </xf>
    <xf numFmtId="0" fontId="1" fillId="0" borderId="0" xfId="0" applyFont="1" applyAlignment="1">
      <alignment horizontal="center" vertical="center" wrapText="1"/>
    </xf>
    <xf numFmtId="0" fontId="0" fillId="19" borderId="9" xfId="0" applyFill="1" applyBorder="1" applyAlignment="1">
      <alignment horizontal="left" vertical="center" wrapText="1" shrinkToFit="1"/>
    </xf>
    <xf numFmtId="0" fontId="3" fillId="0" borderId="9" xfId="0" applyFont="1" applyFill="1" applyBorder="1" applyAlignment="1">
      <alignment horizontal="left" vertical="center" wrapText="1"/>
    </xf>
    <xf numFmtId="0" fontId="1" fillId="0" borderId="0" xfId="0" applyFont="1" applyAlignment="1">
      <alignment vertical="center"/>
    </xf>
    <xf numFmtId="0" fontId="10" fillId="0" borderId="70" xfId="0" applyFont="1" applyFill="1" applyBorder="1" applyAlignment="1" applyProtection="1">
      <alignment vertical="center"/>
      <protection hidden="1"/>
    </xf>
    <xf numFmtId="0" fontId="3" fillId="0" borderId="0" xfId="0" applyFont="1" applyFill="1" applyBorder="1" applyAlignment="1" applyProtection="1">
      <alignment vertical="center"/>
      <protection hidden="1"/>
    </xf>
    <xf numFmtId="0" fontId="0" fillId="0" borderId="0" xfId="0" applyFont="1" applyFill="1" applyAlignment="1" applyProtection="1">
      <alignment vertical="center"/>
      <protection hidden="1"/>
    </xf>
    <xf numFmtId="0" fontId="10" fillId="0" borderId="46" xfId="0" applyFont="1" applyFill="1" applyBorder="1" applyAlignment="1" applyProtection="1">
      <alignment vertical="center"/>
      <protection hidden="1"/>
    </xf>
    <xf numFmtId="0" fontId="3" fillId="0" borderId="56" xfId="0" applyFont="1" applyFill="1" applyBorder="1" applyAlignment="1" applyProtection="1">
      <alignment vertical="center"/>
      <protection hidden="1"/>
    </xf>
    <xf numFmtId="0" fontId="10" fillId="0" borderId="5" xfId="0" applyFont="1" applyFill="1" applyBorder="1" applyAlignment="1" applyProtection="1">
      <alignment vertical="center"/>
      <protection hidden="1"/>
    </xf>
    <xf numFmtId="0" fontId="10" fillId="0" borderId="8" xfId="0" applyFont="1" applyFill="1" applyBorder="1" applyAlignment="1" applyProtection="1">
      <alignment vertical="center"/>
      <protection hidden="1"/>
    </xf>
    <xf numFmtId="0" fontId="3" fillId="0" borderId="0" xfId="0" applyFont="1" applyAlignment="1">
      <alignment horizontal="center" vertical="center" shrinkToFit="1"/>
    </xf>
    <xf numFmtId="0" fontId="3" fillId="0" borderId="0" xfId="0" applyFont="1" applyAlignment="1">
      <alignment horizontal="left" vertical="top" wrapText="1" shrinkToFit="1"/>
    </xf>
    <xf numFmtId="0" fontId="3" fillId="0" borderId="0" xfId="0" applyFont="1" applyAlignment="1">
      <alignment horizontal="left" vertical="center" wrapText="1" shrinkToFit="1"/>
    </xf>
    <xf numFmtId="4" fontId="3" fillId="0" borderId="80" xfId="0" applyNumberFormat="1" applyFont="1" applyBorder="1" applyAlignment="1" applyProtection="1">
      <alignment horizontal="center" vertical="center"/>
      <protection hidden="1"/>
    </xf>
    <xf numFmtId="0" fontId="0" fillId="0" borderId="0" xfId="0" applyFont="1" applyFill="1" applyAlignment="1">
      <alignment vertical="center"/>
    </xf>
    <xf numFmtId="0" fontId="0" fillId="0" borderId="0" xfId="0"/>
    <xf numFmtId="0" fontId="3" fillId="4" borderId="1" xfId="0" applyFont="1" applyFill="1" applyBorder="1" applyAlignment="1" applyProtection="1">
      <alignment horizontal="left" vertical="center" wrapText="1"/>
      <protection locked="0"/>
    </xf>
    <xf numFmtId="0" fontId="0" fillId="0" borderId="0" xfId="0" applyFont="1" applyAlignment="1">
      <alignment horizontal="center" vertical="center"/>
    </xf>
    <xf numFmtId="0" fontId="0" fillId="0" borderId="0" xfId="0" applyAlignment="1">
      <alignment vertical="top"/>
    </xf>
    <xf numFmtId="0" fontId="0" fillId="0" borderId="0" xfId="0" applyBorder="1" applyAlignment="1">
      <alignment vertical="center"/>
    </xf>
    <xf numFmtId="0" fontId="3" fillId="0" borderId="0" xfId="0" applyFont="1" applyAlignment="1">
      <alignment horizontal="left" vertical="center"/>
    </xf>
    <xf numFmtId="1" fontId="24" fillId="4" borderId="3" xfId="0" applyNumberFormat="1" applyFont="1" applyFill="1" applyBorder="1" applyAlignment="1" applyProtection="1">
      <alignment horizontal="left" vertical="center"/>
      <protection hidden="1"/>
    </xf>
    <xf numFmtId="164" fontId="25" fillId="0" borderId="0" xfId="0" applyNumberFormat="1" applyFont="1" applyAlignment="1">
      <alignment horizontal="left" vertical="center"/>
    </xf>
    <xf numFmtId="0" fontId="25" fillId="0" borderId="0" xfId="0" applyFont="1" applyAlignment="1">
      <alignment horizontal="left" vertical="center"/>
    </xf>
    <xf numFmtId="49" fontId="26" fillId="0" borderId="0" xfId="0" applyNumberFormat="1" applyFont="1" applyFill="1" applyBorder="1" applyAlignment="1" applyProtection="1">
      <alignment horizontal="center" vertical="center"/>
      <protection locked="0"/>
    </xf>
    <xf numFmtId="0" fontId="30" fillId="21" borderId="85" xfId="0" applyFont="1" applyFill="1" applyBorder="1" applyAlignment="1">
      <alignment vertical="center" wrapText="1"/>
    </xf>
    <xf numFmtId="14" fontId="9" fillId="4" borderId="0" xfId="0" applyNumberFormat="1" applyFont="1" applyFill="1" applyBorder="1" applyAlignment="1" applyProtection="1">
      <alignment horizontal="left" vertical="center"/>
    </xf>
    <xf numFmtId="0" fontId="0" fillId="0" borderId="0" xfId="0" applyFill="1" applyAlignment="1" applyProtection="1">
      <alignment vertical="center"/>
      <protection locked="0"/>
    </xf>
    <xf numFmtId="0" fontId="0" fillId="0" borderId="0" xfId="0" applyFont="1" applyFill="1" applyAlignment="1" applyProtection="1">
      <alignment vertical="center"/>
      <protection locked="0"/>
    </xf>
    <xf numFmtId="14" fontId="3" fillId="0" borderId="0" xfId="0" applyNumberFormat="1" applyFont="1" applyAlignment="1">
      <alignment horizontal="left" vertical="center"/>
    </xf>
    <xf numFmtId="14" fontId="9" fillId="4" borderId="1" xfId="0" applyNumberFormat="1" applyFont="1" applyFill="1" applyBorder="1" applyAlignment="1" applyProtection="1">
      <alignment horizontal="left" vertical="center"/>
    </xf>
    <xf numFmtId="14" fontId="3" fillId="0" borderId="0" xfId="0" applyNumberFormat="1" applyFont="1" applyAlignment="1">
      <alignment horizontal="center" vertical="center" wrapText="1" shrinkToFit="1"/>
    </xf>
    <xf numFmtId="0" fontId="31" fillId="23" borderId="0" xfId="0" applyFont="1" applyFill="1" applyAlignment="1">
      <alignment vertical="center"/>
    </xf>
    <xf numFmtId="14" fontId="31" fillId="23" borderId="0" xfId="0" applyNumberFormat="1" applyFont="1" applyFill="1" applyAlignment="1">
      <alignment vertical="center"/>
    </xf>
    <xf numFmtId="0" fontId="2" fillId="20" borderId="0" xfId="0" applyFont="1" applyFill="1" applyAlignment="1" applyProtection="1">
      <alignment vertical="center"/>
      <protection locked="0"/>
    </xf>
    <xf numFmtId="0" fontId="0" fillId="15" borderId="0" xfId="0" applyFont="1" applyFill="1" applyAlignment="1" applyProtection="1">
      <alignment vertical="center"/>
      <protection locked="0"/>
    </xf>
    <xf numFmtId="0" fontId="0" fillId="15" borderId="0" xfId="0" applyFill="1" applyAlignment="1" applyProtection="1">
      <alignment vertical="center"/>
      <protection locked="0"/>
    </xf>
    <xf numFmtId="49" fontId="3" fillId="0" borderId="0" xfId="0" applyNumberFormat="1" applyFont="1" applyAlignment="1">
      <alignment vertical="center"/>
    </xf>
    <xf numFmtId="49" fontId="3" fillId="0" borderId="0" xfId="0" applyNumberFormat="1" applyFont="1" applyFill="1" applyBorder="1" applyAlignment="1" applyProtection="1">
      <alignment horizontal="center" vertical="center"/>
      <protection locked="0"/>
    </xf>
    <xf numFmtId="49" fontId="26" fillId="0" borderId="0" xfId="0" applyNumberFormat="1" applyFont="1" applyFill="1" applyBorder="1" applyAlignment="1" applyProtection="1">
      <alignment horizontal="center" vertical="center"/>
      <protection locked="0"/>
    </xf>
    <xf numFmtId="49" fontId="29" fillId="0" borderId="0" xfId="0" applyNumberFormat="1" applyFont="1" applyAlignment="1">
      <alignment horizontal="left" vertical="center"/>
    </xf>
    <xf numFmtId="0" fontId="9" fillId="4" borderId="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0" fillId="0" borderId="0" xfId="0" applyAlignment="1">
      <alignment vertical="center"/>
    </xf>
    <xf numFmtId="0" fontId="25" fillId="4" borderId="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25" fillId="4" borderId="1" xfId="0" applyFont="1" applyFill="1" applyBorder="1" applyAlignment="1" applyProtection="1">
      <alignment horizontal="left" vertical="center"/>
      <protection locked="0"/>
    </xf>
    <xf numFmtId="0" fontId="25" fillId="4" borderId="4" xfId="0" applyFont="1" applyFill="1" applyBorder="1" applyAlignment="1" applyProtection="1">
      <alignment horizontal="left" vertical="center"/>
      <protection locked="0"/>
    </xf>
    <xf numFmtId="0" fontId="31" fillId="0" borderId="0" xfId="0" applyFont="1" applyBorder="1" applyAlignment="1">
      <alignment vertical="center" wrapText="1"/>
    </xf>
    <xf numFmtId="0" fontId="32" fillId="0" borderId="0" xfId="0" applyFont="1" applyBorder="1" applyAlignment="1">
      <alignment vertical="center" wrapText="1"/>
    </xf>
    <xf numFmtId="0" fontId="1" fillId="18" borderId="0" xfId="0" applyFont="1" applyFill="1" applyAlignment="1">
      <alignment horizontal="center" vertical="center" wrapText="1"/>
    </xf>
    <xf numFmtId="0" fontId="1" fillId="17" borderId="0" xfId="0" applyFont="1" applyFill="1" applyAlignment="1">
      <alignment horizontal="center" vertical="center" wrapText="1"/>
    </xf>
    <xf numFmtId="0" fontId="12" fillId="6" borderId="30" xfId="0" applyFont="1" applyFill="1" applyBorder="1" applyAlignment="1" applyProtection="1">
      <alignment horizontal="left" vertical="center" wrapText="1"/>
      <protection hidden="1"/>
    </xf>
    <xf numFmtId="0" fontId="0" fillId="0" borderId="31" xfId="0" applyFont="1" applyBorder="1" applyAlignment="1">
      <alignment horizontal="left" vertical="center" wrapText="1"/>
    </xf>
    <xf numFmtId="0" fontId="0" fillId="0" borderId="32" xfId="0" applyFont="1" applyBorder="1" applyAlignment="1">
      <alignment horizontal="left" vertical="center" wrapText="1"/>
    </xf>
    <xf numFmtId="0" fontId="13" fillId="2" borderId="33" xfId="0" applyFont="1" applyFill="1" applyBorder="1" applyAlignment="1" applyProtection="1">
      <alignment horizontal="center" vertical="center"/>
      <protection hidden="1"/>
    </xf>
    <xf numFmtId="0" fontId="0" fillId="0" borderId="34" xfId="0" applyFont="1" applyBorder="1" applyAlignment="1">
      <alignment vertical="center"/>
    </xf>
    <xf numFmtId="0" fontId="14" fillId="9" borderId="35" xfId="0" applyFont="1" applyFill="1" applyBorder="1" applyAlignment="1" applyProtection="1">
      <alignment horizontal="center" vertical="center"/>
      <protection hidden="1"/>
    </xf>
    <xf numFmtId="0" fontId="0" fillId="0" borderId="36" xfId="0" applyFont="1" applyBorder="1" applyAlignment="1">
      <alignment horizontal="center" vertical="center"/>
    </xf>
    <xf numFmtId="0" fontId="11" fillId="16" borderId="35" xfId="0" applyFont="1" applyFill="1" applyBorder="1" applyAlignment="1" applyProtection="1">
      <alignment horizontal="center" vertical="center"/>
      <protection hidden="1"/>
    </xf>
    <xf numFmtId="0" fontId="3" fillId="14" borderId="35" xfId="0" applyFont="1" applyFill="1" applyBorder="1" applyAlignment="1" applyProtection="1">
      <alignment horizontal="center" vertical="center"/>
      <protection hidden="1"/>
    </xf>
    <xf numFmtId="0" fontId="3" fillId="14" borderId="36" xfId="0" applyFont="1" applyFill="1" applyBorder="1" applyAlignment="1" applyProtection="1">
      <alignment horizontal="center" vertical="center"/>
      <protection hidden="1"/>
    </xf>
    <xf numFmtId="0" fontId="0" fillId="0" borderId="0" xfId="0" applyFont="1" applyAlignment="1">
      <alignment horizontal="left" vertical="center"/>
    </xf>
    <xf numFmtId="0" fontId="0" fillId="0" borderId="0" xfId="0" applyFont="1" applyFill="1" applyAlignment="1" applyProtection="1">
      <alignment horizontal="left" vertical="center"/>
    </xf>
    <xf numFmtId="0" fontId="1" fillId="24" borderId="0" xfId="0" applyFont="1" applyFill="1" applyAlignment="1">
      <alignment horizontal="center" vertical="center" wrapText="1"/>
    </xf>
    <xf numFmtId="0" fontId="0" fillId="22" borderId="0" xfId="0" applyFont="1" applyFill="1" applyAlignment="1">
      <alignment horizontal="center" vertical="center"/>
    </xf>
    <xf numFmtId="0" fontId="0" fillId="22" borderId="86" xfId="0" applyFont="1" applyFill="1" applyBorder="1" applyAlignment="1">
      <alignment horizontal="center" vertical="center"/>
    </xf>
    <xf numFmtId="0" fontId="8" fillId="8" borderId="37" xfId="0" applyFont="1" applyFill="1" applyBorder="1" applyAlignment="1" applyProtection="1">
      <alignment horizontal="left" vertical="center"/>
      <protection hidden="1"/>
    </xf>
    <xf numFmtId="0" fontId="13" fillId="8" borderId="0" xfId="0" applyFont="1" applyFill="1" applyBorder="1" applyAlignment="1">
      <alignment horizontal="left" vertical="center"/>
    </xf>
    <xf numFmtId="0" fontId="3" fillId="0" borderId="0" xfId="0" applyFont="1" applyAlignment="1">
      <alignment horizontal="left" vertical="center"/>
    </xf>
    <xf numFmtId="0" fontId="8" fillId="8" borderId="38" xfId="0" applyFont="1" applyFill="1" applyBorder="1" applyAlignment="1" applyProtection="1">
      <alignment horizontal="center" vertical="center"/>
      <protection hidden="1"/>
    </xf>
    <xf numFmtId="0" fontId="13" fillId="8" borderId="39" xfId="0" applyFont="1" applyFill="1" applyBorder="1" applyAlignment="1">
      <alignment vertical="center"/>
    </xf>
    <xf numFmtId="14" fontId="0" fillId="0" borderId="0" xfId="0" applyNumberFormat="1" applyFont="1" applyAlignment="1">
      <alignment horizontal="center" vertical="center"/>
    </xf>
    <xf numFmtId="0" fontId="1"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horizontal="left" vertical="top" wrapText="1"/>
    </xf>
    <xf numFmtId="0" fontId="20" fillId="0" borderId="0" xfId="0" applyFont="1" applyAlignment="1">
      <alignment horizontal="center" vertical="center" wrapText="1"/>
    </xf>
    <xf numFmtId="0" fontId="22" fillId="0" borderId="0" xfId="0" applyFont="1" applyAlignment="1">
      <alignment horizontal="center" vertical="center"/>
    </xf>
    <xf numFmtId="0" fontId="0" fillId="0" borderId="0" xfId="0" applyAlignment="1">
      <alignment horizontal="left" vertical="center" wrapText="1"/>
    </xf>
    <xf numFmtId="0" fontId="0" fillId="0" borderId="0" xfId="0" applyFont="1" applyAlignment="1">
      <alignment horizontal="left" vertical="center" wrapText="1"/>
    </xf>
    <xf numFmtId="0" fontId="5" fillId="0" borderId="9" xfId="0" applyFont="1" applyBorder="1" applyAlignment="1">
      <alignment horizontal="center" vertical="center"/>
    </xf>
    <xf numFmtId="0" fontId="21" fillId="0" borderId="0" xfId="0" applyFont="1" applyBorder="1" applyAlignment="1">
      <alignment horizontal="center" vertical="center" wrapText="1" shrinkToFit="1"/>
    </xf>
    <xf numFmtId="4" fontId="10" fillId="4" borderId="67" xfId="0" applyNumberFormat="1" applyFont="1" applyFill="1" applyBorder="1" applyAlignment="1" applyProtection="1">
      <alignment horizontal="center" vertical="center"/>
      <protection hidden="1"/>
    </xf>
    <xf numFmtId="4" fontId="10" fillId="4" borderId="68" xfId="0" applyNumberFormat="1" applyFont="1" applyFill="1" applyBorder="1" applyAlignment="1" applyProtection="1">
      <alignment horizontal="center" vertical="center"/>
      <protection hidden="1"/>
    </xf>
    <xf numFmtId="4" fontId="10" fillId="4" borderId="84" xfId="0" applyNumberFormat="1" applyFont="1" applyFill="1" applyBorder="1" applyAlignment="1" applyProtection="1">
      <alignment horizontal="center" vertical="center"/>
      <protection hidden="1"/>
    </xf>
    <xf numFmtId="0" fontId="10" fillId="0" borderId="23" xfId="0" applyFont="1" applyBorder="1" applyAlignment="1" applyProtection="1">
      <alignment horizontal="center" vertical="center" wrapText="1"/>
      <protection hidden="1"/>
    </xf>
    <xf numFmtId="0" fontId="10" fillId="0" borderId="41" xfId="0" applyFont="1" applyBorder="1" applyAlignment="1" applyProtection="1">
      <alignment horizontal="center" vertical="center" wrapText="1"/>
      <protection hidden="1"/>
    </xf>
    <xf numFmtId="0" fontId="31" fillId="0" borderId="0" xfId="0" applyFont="1" applyBorder="1" applyAlignment="1" applyProtection="1">
      <alignment horizontal="center" vertical="center"/>
      <protection hidden="1"/>
    </xf>
    <xf numFmtId="0" fontId="31" fillId="4" borderId="0" xfId="0" applyFont="1" applyFill="1" applyBorder="1" applyAlignment="1" applyProtection="1">
      <alignment horizontal="center" vertical="center" wrapText="1"/>
      <protection hidden="1"/>
    </xf>
    <xf numFmtId="0" fontId="32"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3" fillId="4" borderId="26" xfId="0" applyFont="1" applyFill="1" applyBorder="1" applyAlignment="1" applyProtection="1">
      <alignment horizontal="center" vertical="center" wrapText="1"/>
      <protection hidden="1"/>
    </xf>
    <xf numFmtId="0" fontId="10" fillId="4" borderId="26" xfId="0" applyFont="1" applyFill="1" applyBorder="1" applyAlignment="1" applyProtection="1">
      <alignment horizontal="center" vertical="center" wrapText="1"/>
      <protection hidden="1"/>
    </xf>
    <xf numFmtId="0" fontId="10" fillId="4" borderId="0" xfId="0" applyFont="1" applyFill="1" applyBorder="1" applyAlignment="1" applyProtection="1">
      <alignment horizontal="center" vertical="center" wrapText="1"/>
      <protection hidden="1"/>
    </xf>
    <xf numFmtId="0" fontId="3" fillId="0" borderId="0" xfId="0" applyFont="1" applyBorder="1" applyAlignment="1" applyProtection="1">
      <alignment horizontal="center" vertical="center"/>
      <protection hidden="1"/>
    </xf>
    <xf numFmtId="0" fontId="10" fillId="0" borderId="62" xfId="0" applyFont="1" applyBorder="1" applyAlignment="1" applyProtection="1">
      <alignment horizontal="center" vertical="center" wrapText="1"/>
      <protection hidden="1"/>
    </xf>
    <xf numFmtId="0" fontId="10" fillId="0" borderId="63" xfId="0" applyFont="1" applyBorder="1" applyAlignment="1" applyProtection="1">
      <alignment horizontal="center" vertical="center" wrapText="1"/>
      <protection hidden="1"/>
    </xf>
    <xf numFmtId="0" fontId="10" fillId="0" borderId="25" xfId="0" applyFont="1" applyBorder="1" applyAlignment="1" applyProtection="1">
      <alignment horizontal="center" vertical="center" wrapText="1"/>
      <protection hidden="1"/>
    </xf>
    <xf numFmtId="0" fontId="10" fillId="0" borderId="9" xfId="0" applyFont="1" applyBorder="1" applyAlignment="1" applyProtection="1">
      <alignment horizontal="center" vertical="center" wrapText="1"/>
      <protection hidden="1"/>
    </xf>
    <xf numFmtId="0" fontId="3" fillId="0" borderId="63" xfId="0" applyFont="1" applyBorder="1" applyAlignment="1">
      <alignment vertical="center" wrapText="1"/>
    </xf>
    <xf numFmtId="0" fontId="18" fillId="0" borderId="9" xfId="0" applyFont="1" applyBorder="1" applyAlignment="1" applyProtection="1">
      <alignment horizontal="center" vertical="center" wrapText="1" shrinkToFit="1"/>
      <protection hidden="1"/>
    </xf>
    <xf numFmtId="0" fontId="10" fillId="0" borderId="64" xfId="0" applyFont="1" applyBorder="1" applyAlignment="1" applyProtection="1">
      <alignment horizontal="center" vertical="center" wrapText="1"/>
      <protection hidden="1"/>
    </xf>
    <xf numFmtId="0" fontId="10" fillId="0" borderId="66" xfId="0" applyFont="1" applyBorder="1" applyAlignment="1" applyProtection="1">
      <alignment horizontal="center" vertical="center" wrapText="1"/>
      <protection hidden="1"/>
    </xf>
    <xf numFmtId="49" fontId="18" fillId="0" borderId="9" xfId="0" applyNumberFormat="1" applyFont="1" applyBorder="1" applyAlignment="1" applyProtection="1">
      <alignment horizontal="center" vertical="center" wrapText="1" shrinkToFit="1"/>
      <protection hidden="1"/>
    </xf>
    <xf numFmtId="0" fontId="19" fillId="0" borderId="9" xfId="0" applyFont="1" applyBorder="1" applyAlignment="1">
      <alignment vertical="center" wrapText="1"/>
    </xf>
    <xf numFmtId="0" fontId="18" fillId="0" borderId="9" xfId="0" applyNumberFormat="1" applyFont="1" applyBorder="1" applyAlignment="1" applyProtection="1">
      <alignment horizontal="center" vertical="center" wrapText="1" shrinkToFit="1"/>
      <protection hidden="1"/>
    </xf>
    <xf numFmtId="0" fontId="3" fillId="0" borderId="50" xfId="0" applyFont="1" applyFill="1" applyBorder="1" applyAlignment="1" applyProtection="1">
      <alignment horizontal="center" vertical="top" wrapText="1"/>
      <protection hidden="1"/>
    </xf>
    <xf numFmtId="0" fontId="3" fillId="0" borderId="22" xfId="0" applyFont="1" applyFill="1" applyBorder="1" applyAlignment="1" applyProtection="1">
      <alignment horizontal="center" vertical="top" wrapText="1"/>
      <protection hidden="1"/>
    </xf>
    <xf numFmtId="0" fontId="21" fillId="0" borderId="8" xfId="0" applyFont="1" applyFill="1" applyBorder="1" applyAlignment="1" applyProtection="1">
      <alignment horizontal="center" vertical="center"/>
      <protection hidden="1"/>
    </xf>
    <xf numFmtId="0" fontId="0" fillId="0" borderId="6" xfId="0" applyFill="1" applyBorder="1"/>
    <xf numFmtId="14" fontId="10" fillId="0" borderId="8" xfId="0" applyNumberFormat="1" applyFont="1" applyFill="1" applyBorder="1" applyAlignment="1" applyProtection="1">
      <alignment horizontal="center" vertical="center"/>
      <protection hidden="1"/>
    </xf>
    <xf numFmtId="0" fontId="0" fillId="0" borderId="7" xfId="0" applyFill="1" applyBorder="1"/>
    <xf numFmtId="0" fontId="21" fillId="0" borderId="70" xfId="0" applyFont="1" applyFill="1" applyBorder="1" applyAlignment="1" applyProtection="1">
      <alignment horizontal="center" vertical="center"/>
      <protection hidden="1"/>
    </xf>
    <xf numFmtId="0" fontId="0" fillId="0" borderId="46" xfId="0" applyFill="1" applyBorder="1"/>
    <xf numFmtId="0" fontId="3" fillId="0" borderId="22" xfId="0" applyFont="1" applyFill="1" applyBorder="1" applyAlignment="1" applyProtection="1">
      <alignment horizontal="left" vertical="center"/>
      <protection hidden="1"/>
    </xf>
    <xf numFmtId="0" fontId="3" fillId="0" borderId="83" xfId="0" applyFont="1" applyFill="1" applyBorder="1" applyAlignment="1" applyProtection="1">
      <alignment horizontal="left" vertical="center"/>
      <protection hidden="1"/>
    </xf>
    <xf numFmtId="0" fontId="10" fillId="0" borderId="76" xfId="0" applyFont="1" applyBorder="1" applyAlignment="1">
      <alignment vertical="center" wrapText="1" shrinkToFit="1"/>
    </xf>
    <xf numFmtId="0" fontId="10" fillId="0" borderId="48" xfId="0" applyFont="1" applyBorder="1" applyAlignment="1">
      <alignment vertical="center" wrapText="1" shrinkToFit="1"/>
    </xf>
    <xf numFmtId="0" fontId="10" fillId="0" borderId="49" xfId="0" applyFont="1" applyBorder="1" applyAlignment="1">
      <alignment vertical="center" wrapText="1" shrinkToFit="1"/>
    </xf>
    <xf numFmtId="7" fontId="3" fillId="0" borderId="23" xfId="0" applyNumberFormat="1" applyFont="1" applyBorder="1" applyAlignment="1">
      <alignment horizontal="justify" vertical="center" wrapText="1" shrinkToFit="1"/>
    </xf>
    <xf numFmtId="7" fontId="3" fillId="0" borderId="40" xfId="0" applyNumberFormat="1" applyFont="1" applyBorder="1" applyAlignment="1">
      <alignment horizontal="justify" vertical="center" wrapText="1" shrinkToFit="1"/>
    </xf>
    <xf numFmtId="7" fontId="3" fillId="0" borderId="42" xfId="0" applyNumberFormat="1" applyFont="1" applyBorder="1" applyAlignment="1">
      <alignment horizontal="justify" vertical="center" wrapText="1" shrinkToFit="1"/>
    </xf>
    <xf numFmtId="0" fontId="10" fillId="0" borderId="75" xfId="0" applyFont="1" applyBorder="1" applyAlignment="1">
      <alignment vertical="center" wrapText="1" shrinkToFit="1"/>
    </xf>
    <xf numFmtId="0" fontId="10" fillId="0" borderId="40" xfId="0" applyFont="1" applyBorder="1" applyAlignment="1">
      <alignment vertical="center" wrapText="1" shrinkToFit="1"/>
    </xf>
    <xf numFmtId="0" fontId="10" fillId="0" borderId="41" xfId="0" applyFont="1" applyBorder="1" applyAlignment="1">
      <alignment vertical="center" wrapText="1" shrinkToFit="1"/>
    </xf>
    <xf numFmtId="166" fontId="3" fillId="0" borderId="23" xfId="0" applyNumberFormat="1" applyFont="1" applyBorder="1" applyAlignment="1">
      <alignment horizontal="left" vertical="center" wrapText="1" shrinkToFit="1"/>
    </xf>
    <xf numFmtId="166" fontId="3" fillId="0" borderId="40" xfId="0" applyNumberFormat="1" applyFont="1" applyBorder="1" applyAlignment="1">
      <alignment horizontal="left" vertical="center" wrapText="1" shrinkToFit="1"/>
    </xf>
    <xf numFmtId="166" fontId="3" fillId="0" borderId="42" xfId="0" applyNumberFormat="1" applyFont="1" applyBorder="1" applyAlignment="1">
      <alignment horizontal="left" vertical="center" wrapText="1" shrinkToFit="1"/>
    </xf>
    <xf numFmtId="0" fontId="10" fillId="0" borderId="71" xfId="0" applyFont="1" applyBorder="1" applyAlignment="1">
      <alignment vertical="center" wrapText="1" shrinkToFit="1"/>
    </xf>
    <xf numFmtId="0" fontId="10" fillId="0" borderId="0" xfId="0" applyFont="1" applyBorder="1" applyAlignment="1">
      <alignment vertical="center" wrapText="1" shrinkToFit="1"/>
    </xf>
    <xf numFmtId="0" fontId="10" fillId="0" borderId="28" xfId="0" applyFont="1" applyBorder="1" applyAlignment="1">
      <alignment vertical="center" wrapText="1" shrinkToFit="1"/>
    </xf>
    <xf numFmtId="0" fontId="10" fillId="0" borderId="23" xfId="0" quotePrefix="1" applyFont="1" applyBorder="1" applyAlignment="1">
      <alignment horizontal="left" vertical="center" wrapText="1" shrinkToFit="1"/>
    </xf>
    <xf numFmtId="0" fontId="10" fillId="0" borderId="40" xfId="0" applyFont="1" applyBorder="1" applyAlignment="1">
      <alignment horizontal="left" vertical="center" wrapText="1" shrinkToFit="1"/>
    </xf>
    <xf numFmtId="0" fontId="10" fillId="0" borderId="42" xfId="0" applyFont="1" applyBorder="1" applyAlignment="1">
      <alignment horizontal="left" vertical="center" wrapText="1" shrinkToFit="1"/>
    </xf>
    <xf numFmtId="0" fontId="10" fillId="0" borderId="75" xfId="0" applyFont="1" applyBorder="1" applyAlignment="1">
      <alignment horizontal="left" vertical="center" wrapText="1" shrinkToFit="1"/>
    </xf>
    <xf numFmtId="0" fontId="10" fillId="0" borderId="41" xfId="0" applyFont="1" applyBorder="1" applyAlignment="1">
      <alignment horizontal="left" vertical="center" wrapText="1" shrinkToFit="1"/>
    </xf>
    <xf numFmtId="0" fontId="3" fillId="0" borderId="23" xfId="0" applyFont="1" applyBorder="1" applyAlignment="1">
      <alignment horizontal="left" vertical="center" wrapText="1" shrinkToFit="1"/>
    </xf>
    <xf numFmtId="0" fontId="3" fillId="0" borderId="40" xfId="0" applyFont="1" applyBorder="1" applyAlignment="1">
      <alignment horizontal="left" vertical="center" wrapText="1" shrinkToFit="1"/>
    </xf>
    <xf numFmtId="0" fontId="3" fillId="0" borderId="42" xfId="0" applyFont="1" applyBorder="1" applyAlignment="1">
      <alignment horizontal="left" vertical="center" wrapText="1" shrinkToFit="1"/>
    </xf>
    <xf numFmtId="0" fontId="3" fillId="0" borderId="76" xfId="0" applyFont="1" applyBorder="1" applyAlignment="1">
      <alignment vertical="center" wrapText="1" shrinkToFit="1"/>
    </xf>
    <xf numFmtId="0" fontId="3" fillId="0" borderId="48" xfId="0" applyFont="1" applyBorder="1" applyAlignment="1">
      <alignment vertical="center" wrapText="1" shrinkToFit="1"/>
    </xf>
    <xf numFmtId="0" fontId="3" fillId="0" borderId="65" xfId="0" applyFont="1" applyBorder="1" applyAlignment="1">
      <alignment vertical="center" wrapText="1" shrinkToFit="1"/>
    </xf>
    <xf numFmtId="0" fontId="21" fillId="0" borderId="75" xfId="0" applyFont="1" applyBorder="1" applyAlignment="1">
      <alignment horizontal="center" vertical="center" wrapText="1" shrinkToFit="1"/>
    </xf>
    <xf numFmtId="0" fontId="21" fillId="0" borderId="40" xfId="0" applyFont="1" applyBorder="1" applyAlignment="1">
      <alignment horizontal="center" vertical="center" wrapText="1" shrinkToFit="1"/>
    </xf>
    <xf numFmtId="0" fontId="21" fillId="0" borderId="42" xfId="0" applyFont="1" applyBorder="1" applyAlignment="1">
      <alignment horizontal="center" vertical="center" wrapText="1" shrinkToFit="1"/>
    </xf>
    <xf numFmtId="0" fontId="3" fillId="0" borderId="23" xfId="0" applyFont="1" applyBorder="1" applyAlignment="1">
      <alignment vertical="center" wrapText="1" shrinkToFit="1"/>
    </xf>
    <xf numFmtId="0" fontId="3" fillId="0" borderId="40" xfId="0" applyFont="1" applyBorder="1" applyAlignment="1">
      <alignment vertical="center" wrapText="1" shrinkToFit="1"/>
    </xf>
    <xf numFmtId="0" fontId="3" fillId="0" borderId="42" xfId="0" applyFont="1" applyBorder="1" applyAlignment="1">
      <alignment vertical="center" wrapText="1" shrinkToFit="1"/>
    </xf>
    <xf numFmtId="0" fontId="3" fillId="0" borderId="23" xfId="0" applyFont="1" applyBorder="1" applyAlignment="1">
      <alignment horizontal="center" vertical="center" wrapText="1" shrinkToFit="1"/>
    </xf>
    <xf numFmtId="0" fontId="3" fillId="0" borderId="40" xfId="0" applyFont="1" applyBorder="1" applyAlignment="1">
      <alignment horizontal="center" vertical="center" wrapText="1" shrinkToFit="1"/>
    </xf>
    <xf numFmtId="0" fontId="3" fillId="0" borderId="42" xfId="0" applyFont="1" applyBorder="1" applyAlignment="1">
      <alignment horizontal="center" vertical="center" wrapText="1" shrinkToFit="1"/>
    </xf>
    <xf numFmtId="0" fontId="3" fillId="0" borderId="71" xfId="0" applyFont="1" applyBorder="1" applyAlignment="1">
      <alignment horizontal="left" vertical="center" wrapText="1" shrinkToFit="1"/>
    </xf>
    <xf numFmtId="0" fontId="3" fillId="0" borderId="0" xfId="0" applyFont="1" applyBorder="1" applyAlignment="1">
      <alignment horizontal="left" vertical="center" wrapText="1" shrinkToFit="1"/>
    </xf>
    <xf numFmtId="0" fontId="3" fillId="0" borderId="28" xfId="0" applyFont="1" applyBorder="1" applyAlignment="1">
      <alignment horizontal="left" vertical="center" wrapText="1" shrinkToFit="1"/>
    </xf>
    <xf numFmtId="0" fontId="3" fillId="0" borderId="76" xfId="0" applyFont="1" applyBorder="1" applyAlignment="1">
      <alignment horizontal="left" vertical="top" wrapText="1" shrinkToFit="1"/>
    </xf>
    <xf numFmtId="0" fontId="3" fillId="0" borderId="48" xfId="0" applyFont="1" applyBorder="1" applyAlignment="1">
      <alignment horizontal="left" vertical="top" wrapText="1" shrinkToFit="1"/>
    </xf>
    <xf numFmtId="0" fontId="3" fillId="0" borderId="65" xfId="0" applyFont="1" applyBorder="1" applyAlignment="1">
      <alignment horizontal="left" vertical="top" wrapText="1" shrinkToFit="1"/>
    </xf>
    <xf numFmtId="0" fontId="3" fillId="0" borderId="71" xfId="0" applyFont="1" applyBorder="1" applyAlignment="1">
      <alignment horizontal="left" vertical="top" wrapText="1" shrinkToFit="1"/>
    </xf>
    <xf numFmtId="0" fontId="3" fillId="0" borderId="0" xfId="0" applyFont="1" applyBorder="1" applyAlignment="1">
      <alignment horizontal="left" vertical="top" wrapText="1" shrinkToFit="1"/>
    </xf>
    <xf numFmtId="0" fontId="3" fillId="0" borderId="72" xfId="0" applyFont="1" applyBorder="1" applyAlignment="1">
      <alignment horizontal="left" vertical="top" wrapText="1" shrinkToFit="1"/>
    </xf>
    <xf numFmtId="0" fontId="10" fillId="0" borderId="0" xfId="0" applyFont="1" applyFill="1" applyBorder="1" applyAlignment="1">
      <alignment vertical="center" wrapText="1" shrinkToFit="1"/>
    </xf>
    <xf numFmtId="49" fontId="10" fillId="0" borderId="71" xfId="0" applyNumberFormat="1" applyFont="1" applyBorder="1" applyAlignment="1">
      <alignment horizontal="center" vertical="center" wrapText="1" shrinkToFit="1"/>
    </xf>
    <xf numFmtId="14" fontId="10" fillId="0" borderId="0" xfId="0" applyNumberFormat="1" applyFont="1" applyBorder="1" applyAlignment="1">
      <alignment horizontal="center" vertical="center" wrapText="1" shrinkToFit="1"/>
    </xf>
    <xf numFmtId="14" fontId="10" fillId="0" borderId="28" xfId="0" applyNumberFormat="1" applyFont="1" applyBorder="1" applyAlignment="1">
      <alignment horizontal="center" vertical="center" wrapText="1" shrinkToFit="1"/>
    </xf>
    <xf numFmtId="0" fontId="10" fillId="0" borderId="27" xfId="0" applyFont="1" applyBorder="1" applyAlignment="1">
      <alignment horizontal="center" vertical="center" wrapText="1" shrinkToFit="1"/>
    </xf>
    <xf numFmtId="0" fontId="10" fillId="0" borderId="0" xfId="0" applyFont="1" applyBorder="1" applyAlignment="1">
      <alignment horizontal="center" vertical="center" wrapText="1" shrinkToFit="1"/>
    </xf>
    <xf numFmtId="0" fontId="10" fillId="0" borderId="72" xfId="0" applyFont="1" applyBorder="1" applyAlignment="1">
      <alignment horizontal="center" vertical="center" wrapText="1" shrinkToFit="1"/>
    </xf>
    <xf numFmtId="0" fontId="10" fillId="0" borderId="71" xfId="0" applyFont="1" applyBorder="1" applyAlignment="1">
      <alignment horizontal="center" vertical="center" wrapText="1" shrinkToFit="1"/>
    </xf>
    <xf numFmtId="0" fontId="10" fillId="0" borderId="28" xfId="0" applyFont="1" applyBorder="1" applyAlignment="1">
      <alignment horizontal="center" vertical="center" wrapText="1" shrinkToFit="1"/>
    </xf>
    <xf numFmtId="0" fontId="10" fillId="0" borderId="27" xfId="0" applyFont="1" applyBorder="1" applyAlignment="1">
      <alignment vertical="center" wrapText="1" shrinkToFit="1"/>
    </xf>
    <xf numFmtId="0" fontId="10" fillId="0" borderId="72" xfId="0" applyFont="1" applyBorder="1" applyAlignment="1">
      <alignment vertical="center" wrapText="1" shrinkToFit="1"/>
    </xf>
    <xf numFmtId="0" fontId="3" fillId="0" borderId="0" xfId="0" applyFont="1" applyBorder="1" applyAlignment="1">
      <alignment vertical="center" wrapText="1" shrinkToFit="1"/>
    </xf>
    <xf numFmtId="0" fontId="3" fillId="0" borderId="72" xfId="0" applyFont="1" applyBorder="1" applyAlignment="1">
      <alignment vertical="center" wrapText="1" shrinkToFit="1"/>
    </xf>
    <xf numFmtId="0" fontId="21" fillId="0" borderId="44" xfId="0" applyFont="1" applyFill="1" applyBorder="1" applyAlignment="1">
      <alignment horizontal="center" vertical="center" wrapText="1" shrinkToFit="1"/>
    </xf>
    <xf numFmtId="0" fontId="21" fillId="0" borderId="45" xfId="0" applyFont="1" applyFill="1" applyBorder="1" applyAlignment="1">
      <alignment horizontal="center" vertical="center" wrapText="1" shrinkToFit="1"/>
    </xf>
    <xf numFmtId="0" fontId="21" fillId="0" borderId="43" xfId="0" applyFont="1" applyFill="1" applyBorder="1" applyAlignment="1">
      <alignment horizontal="center" vertical="center" wrapText="1" shrinkToFit="1"/>
    </xf>
    <xf numFmtId="0" fontId="3" fillId="0" borderId="0" xfId="0" applyFont="1" applyAlignment="1">
      <alignment horizontal="center" vertical="center" wrapText="1" shrinkToFit="1"/>
    </xf>
    <xf numFmtId="49" fontId="10" fillId="0" borderId="27" xfId="0" applyNumberFormat="1" applyFont="1" applyBorder="1" applyAlignment="1">
      <alignment horizontal="center" vertical="center" wrapText="1" shrinkToFit="1"/>
    </xf>
    <xf numFmtId="0" fontId="0" fillId="0" borderId="0" xfId="0"/>
    <xf numFmtId="0" fontId="0" fillId="0" borderId="72" xfId="0" applyBorder="1"/>
    <xf numFmtId="0" fontId="10" fillId="0" borderId="73" xfId="0" applyFont="1" applyBorder="1" applyAlignment="1">
      <alignment vertical="center" wrapText="1" shrinkToFit="1"/>
    </xf>
    <xf numFmtId="0" fontId="10" fillId="0" borderId="29" xfId="0" applyFont="1" applyBorder="1" applyAlignment="1">
      <alignment vertical="center" wrapText="1" shrinkToFit="1"/>
    </xf>
    <xf numFmtId="0" fontId="10" fillId="0" borderId="74" xfId="0" applyFont="1" applyBorder="1" applyAlignment="1">
      <alignment vertical="center" wrapText="1" shrinkToFit="1"/>
    </xf>
    <xf numFmtId="0" fontId="10" fillId="0" borderId="47" xfId="0" applyFont="1" applyBorder="1" applyAlignment="1">
      <alignment vertical="center" wrapText="1" shrinkToFit="1"/>
    </xf>
    <xf numFmtId="0" fontId="10" fillId="0" borderId="65" xfId="0" applyFont="1" applyBorder="1" applyAlignment="1">
      <alignment vertical="center" wrapText="1" shrinkToFit="1"/>
    </xf>
    <xf numFmtId="0" fontId="3" fillId="0" borderId="47" xfId="0" applyFont="1" applyBorder="1" applyAlignment="1">
      <alignment vertical="center" wrapText="1" shrinkToFit="1"/>
    </xf>
    <xf numFmtId="0" fontId="10" fillId="0" borderId="75" xfId="0" applyFont="1" applyFill="1" applyBorder="1" applyAlignment="1">
      <alignment horizontal="right" vertical="center" wrapText="1" shrinkToFit="1"/>
    </xf>
    <xf numFmtId="0" fontId="10" fillId="0" borderId="41" xfId="0" applyFont="1" applyFill="1" applyBorder="1" applyAlignment="1">
      <alignment horizontal="right" vertical="center" wrapText="1" shrinkToFit="1"/>
    </xf>
    <xf numFmtId="0" fontId="3" fillId="0" borderId="0" xfId="0" applyFont="1" applyAlignment="1">
      <alignment horizontal="center" vertical="center" shrinkToFit="1"/>
    </xf>
    <xf numFmtId="0" fontId="21" fillId="0" borderId="62" xfId="0" applyFont="1" applyFill="1" applyBorder="1" applyAlignment="1">
      <alignment horizontal="center" vertical="center" shrinkToFit="1"/>
    </xf>
    <xf numFmtId="0" fontId="21" fillId="0" borderId="63" xfId="0" applyFont="1" applyFill="1" applyBorder="1" applyAlignment="1">
      <alignment horizontal="center" vertical="center" shrinkToFit="1"/>
    </xf>
    <xf numFmtId="0" fontId="21" fillId="0" borderId="64" xfId="0" applyFont="1" applyFill="1" applyBorder="1" applyAlignment="1">
      <alignment horizontal="center" vertical="center" shrinkToFit="1"/>
    </xf>
    <xf numFmtId="0" fontId="3" fillId="0" borderId="0" xfId="0" applyFont="1" applyAlignment="1">
      <alignment horizontal="left" vertical="top" wrapText="1" shrinkToFit="1"/>
    </xf>
    <xf numFmtId="0" fontId="3" fillId="0" borderId="0" xfId="0" applyFont="1" applyAlignment="1">
      <alignment horizontal="left" vertical="center" wrapText="1" shrinkToFit="1"/>
    </xf>
    <xf numFmtId="0" fontId="10" fillId="0" borderId="0" xfId="0" applyFont="1" applyAlignment="1">
      <alignment horizontal="center" vertical="center" shrinkToFit="1"/>
    </xf>
    <xf numFmtId="0" fontId="10" fillId="0" borderId="44" xfId="0" applyFont="1" applyFill="1" applyBorder="1" applyAlignment="1">
      <alignment horizontal="center" vertical="center" wrapText="1" shrinkToFit="1"/>
    </xf>
    <xf numFmtId="0" fontId="10" fillId="0" borderId="45" xfId="0" applyFont="1" applyFill="1" applyBorder="1" applyAlignment="1">
      <alignment horizontal="center" vertical="center" wrapText="1" shrinkToFit="1"/>
    </xf>
    <xf numFmtId="0" fontId="10" fillId="0" borderId="43" xfId="0" applyFont="1" applyFill="1" applyBorder="1" applyAlignment="1">
      <alignment horizontal="center" vertical="center" wrapText="1" shrinkToFit="1"/>
    </xf>
    <xf numFmtId="0" fontId="10" fillId="0" borderId="40" xfId="0" applyFont="1" applyFill="1" applyBorder="1" applyAlignment="1">
      <alignment horizontal="left" vertical="center" wrapText="1" shrinkToFit="1"/>
    </xf>
    <xf numFmtId="0" fontId="10" fillId="0" borderId="42" xfId="0" applyFont="1" applyFill="1" applyBorder="1" applyAlignment="1">
      <alignment horizontal="left" vertical="center" wrapText="1" shrinkToFit="1"/>
    </xf>
    <xf numFmtId="0" fontId="10" fillId="0" borderId="60" xfId="0" applyFont="1" applyBorder="1" applyAlignment="1">
      <alignment horizontal="left" vertical="center" wrapText="1" shrinkToFit="1"/>
    </xf>
    <xf numFmtId="0" fontId="10" fillId="0" borderId="61" xfId="0" applyFont="1" applyBorder="1" applyAlignment="1">
      <alignment horizontal="left" vertical="center" wrapText="1" shrinkToFit="1"/>
    </xf>
    <xf numFmtId="0" fontId="3" fillId="0" borderId="0" xfId="0" applyFont="1" applyAlignment="1">
      <alignment vertical="center" wrapText="1" shrinkToFit="1"/>
    </xf>
    <xf numFmtId="0" fontId="15" fillId="0" borderId="0" xfId="0" applyFont="1" applyAlignment="1">
      <alignment horizontal="center" vertical="top" wrapText="1" shrinkToFit="1"/>
    </xf>
    <xf numFmtId="0" fontId="10" fillId="0" borderId="81" xfId="0" applyFont="1" applyBorder="1" applyAlignment="1">
      <alignment horizontal="right" vertical="center" wrapText="1" shrinkToFit="1"/>
    </xf>
    <xf numFmtId="0" fontId="10" fillId="0" borderId="82" xfId="0" applyFont="1" applyBorder="1" applyAlignment="1">
      <alignment horizontal="right" vertical="center" wrapText="1" shrinkToFit="1"/>
    </xf>
    <xf numFmtId="0" fontId="3" fillId="0" borderId="0" xfId="0" applyFont="1" applyAlignment="1">
      <alignment horizontal="left" vertical="center" shrinkToFit="1"/>
    </xf>
    <xf numFmtId="0" fontId="21" fillId="0" borderId="0" xfId="0" applyFont="1" applyAlignment="1">
      <alignment horizontal="center" vertical="center" shrinkToFit="1"/>
    </xf>
    <xf numFmtId="0" fontId="21" fillId="0" borderId="0" xfId="0" applyFont="1" applyAlignment="1">
      <alignment horizontal="center" vertical="center" wrapText="1"/>
    </xf>
    <xf numFmtId="0" fontId="3" fillId="0" borderId="0" xfId="0" applyFont="1" applyAlignment="1">
      <alignment horizontal="left" vertical="center" wrapText="1"/>
    </xf>
    <xf numFmtId="0" fontId="10" fillId="0" borderId="0" xfId="0" applyFont="1" applyAlignment="1">
      <alignment horizontal="left"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14" fontId="3" fillId="0" borderId="0" xfId="0" applyNumberFormat="1" applyFont="1" applyBorder="1" applyAlignment="1">
      <alignment horizontal="left" vertical="top" wrapText="1"/>
    </xf>
    <xf numFmtId="0" fontId="28" fillId="0" borderId="0" xfId="0" applyFont="1" applyBorder="1" applyAlignment="1">
      <alignment horizontal="left" vertical="top"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20" xfId="0" applyFont="1" applyBorder="1" applyAlignment="1">
      <alignment horizontal="center" vertical="center" wrapText="1"/>
    </xf>
    <xf numFmtId="49" fontId="3" fillId="0" borderId="0" xfId="0" applyNumberFormat="1" applyFont="1" applyBorder="1" applyAlignment="1">
      <alignment horizontal="center" vertical="center" wrapText="1"/>
    </xf>
    <xf numFmtId="49" fontId="3" fillId="0" borderId="20" xfId="0" applyNumberFormat="1" applyFont="1" applyBorder="1" applyAlignment="1">
      <alignment horizontal="center" vertical="center" wrapText="1"/>
    </xf>
    <xf numFmtId="0" fontId="31"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0" xfId="0" applyFont="1" applyBorder="1" applyAlignment="1">
      <alignment horizontal="left" vertical="center" wrapText="1"/>
    </xf>
    <xf numFmtId="0" fontId="3" fillId="0" borderId="20" xfId="0" applyFont="1" applyBorder="1" applyAlignment="1">
      <alignment horizontal="left" vertical="center" wrapText="1"/>
    </xf>
    <xf numFmtId="164" fontId="3" fillId="0" borderId="11" xfId="0" applyNumberFormat="1" applyFont="1" applyBorder="1" applyAlignment="1">
      <alignment horizontal="center" vertical="center" wrapText="1"/>
    </xf>
    <xf numFmtId="164" fontId="3" fillId="0" borderId="12" xfId="0" applyNumberFormat="1" applyFont="1" applyBorder="1" applyAlignment="1">
      <alignment horizontal="center" vertical="center" wrapText="1"/>
    </xf>
    <xf numFmtId="164" fontId="3" fillId="0" borderId="13" xfId="0" applyNumberFormat="1" applyFont="1" applyBorder="1" applyAlignment="1">
      <alignment horizontal="center" vertical="center" wrapText="1"/>
    </xf>
    <xf numFmtId="0" fontId="28" fillId="0" borderId="0" xfId="0" applyFont="1" applyBorder="1" applyAlignment="1">
      <alignment horizontal="center" vertical="center" wrapText="1"/>
    </xf>
    <xf numFmtId="49" fontId="3" fillId="0" borderId="11" xfId="0" applyNumberFormat="1" applyFont="1" applyBorder="1" applyAlignment="1">
      <alignment horizontal="center" vertical="center" wrapText="1"/>
    </xf>
    <xf numFmtId="0" fontId="10" fillId="0" borderId="18" xfId="0" applyFont="1" applyBorder="1" applyAlignment="1">
      <alignment horizontal="left" vertical="center" wrapText="1"/>
    </xf>
    <xf numFmtId="0" fontId="32"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27" fillId="0" borderId="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14" fontId="9" fillId="0" borderId="0" xfId="0" applyNumberFormat="1" applyFont="1" applyAlignment="1">
      <alignment horizontal="center" vertical="center"/>
    </xf>
    <xf numFmtId="0" fontId="9" fillId="0" borderId="0" xfId="0" applyFont="1" applyAlignment="1">
      <alignment horizontal="left" vertical="center" wrapText="1"/>
    </xf>
    <xf numFmtId="0" fontId="9" fillId="0" borderId="0" xfId="0" applyFont="1" applyFill="1" applyAlignment="1">
      <alignment horizontal="justify" vertical="center" wrapText="1"/>
    </xf>
    <xf numFmtId="0" fontId="9" fillId="0" borderId="0" xfId="0" applyFont="1" applyAlignment="1">
      <alignment horizontal="center" vertical="center" shrinkToFit="1"/>
    </xf>
    <xf numFmtId="0" fontId="3" fillId="0" borderId="0" xfId="0" applyFont="1" applyBorder="1" applyAlignment="1" applyProtection="1">
      <alignment horizontal="left" vertical="center"/>
      <protection hidden="1"/>
    </xf>
    <xf numFmtId="0" fontId="0"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left" vertical="center" wrapText="1"/>
    </xf>
    <xf numFmtId="49" fontId="0" fillId="0" borderId="0" xfId="0" applyNumberFormat="1" applyFont="1" applyBorder="1" applyAlignment="1">
      <alignment horizontal="center" vertical="center"/>
    </xf>
    <xf numFmtId="0" fontId="22" fillId="0" borderId="0" xfId="0" applyFont="1" applyBorder="1" applyAlignment="1">
      <alignment horizontal="center" vertical="center"/>
    </xf>
    <xf numFmtId="0" fontId="22" fillId="0" borderId="0" xfId="0" applyFont="1" applyBorder="1" applyAlignment="1">
      <alignment horizontal="left" vertical="center"/>
    </xf>
    <xf numFmtId="0" fontId="0" fillId="0" borderId="0" xfId="0" applyBorder="1" applyAlignment="1">
      <alignment horizontal="left" vertical="center"/>
    </xf>
    <xf numFmtId="0" fontId="0" fillId="0" borderId="0" xfId="0" applyFont="1" applyBorder="1" applyAlignment="1">
      <alignment horizontal="left" vertical="center"/>
    </xf>
    <xf numFmtId="0" fontId="0" fillId="0" borderId="0" xfId="0" applyBorder="1" applyAlignment="1">
      <alignment horizontal="left" vertical="center" wrapText="1"/>
    </xf>
    <xf numFmtId="0" fontId="3" fillId="25" borderId="0" xfId="0" applyFont="1" applyFill="1" applyAlignment="1">
      <alignment horizontal="left" vertical="center"/>
    </xf>
    <xf numFmtId="0" fontId="33" fillId="25" borderId="0" xfId="0" applyFont="1" applyFill="1" applyAlignment="1">
      <alignment horizontal="left" vertical="center"/>
    </xf>
    <xf numFmtId="49" fontId="26" fillId="25" borderId="0" xfId="0" applyNumberFormat="1" applyFont="1" applyFill="1" applyAlignment="1">
      <alignment vertical="center"/>
    </xf>
    <xf numFmtId="49" fontId="3" fillId="25" borderId="0" xfId="0" applyNumberFormat="1" applyFont="1" applyFill="1" applyAlignment="1">
      <alignment vertical="center" shrinkToFit="1"/>
    </xf>
    <xf numFmtId="0" fontId="0" fillId="4" borderId="1" xfId="0" applyFont="1" applyFill="1" applyBorder="1" applyAlignment="1" applyProtection="1">
      <alignment horizontal="left" vertical="center"/>
      <protection locked="0"/>
    </xf>
    <xf numFmtId="0" fontId="0" fillId="4" borderId="1" xfId="0" applyFont="1" applyFill="1" applyBorder="1" applyAlignment="1" applyProtection="1">
      <alignment horizontal="left" vertical="center" wrapText="1"/>
      <protection locked="0"/>
    </xf>
  </cellXfs>
  <cellStyles count="1">
    <cellStyle name="Normal" xfId="0" builtinId="0"/>
  </cellStyles>
  <dxfs count="1">
    <dxf>
      <font>
        <condense val="0"/>
        <extend val="0"/>
        <color rgb="FF9C0006"/>
      </font>
      <fill>
        <patternFill>
          <bgColor rgb="FFFFC7CE"/>
        </patternFill>
      </fill>
    </dxf>
  </dxfs>
  <tableStyles count="1" defaultTableStyle="TableStyleMedium9" defaultPivotStyle="PivotStyleLight16">
    <tableStyle name="Tablo Stili 1" pivot="0" count="0"/>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251</xdr:col>
          <xdr:colOff>219075</xdr:colOff>
          <xdr:row>0</xdr:row>
          <xdr:rowOff>9525</xdr:rowOff>
        </xdr:from>
        <xdr:to>
          <xdr:col>254</xdr:col>
          <xdr:colOff>285750</xdr:colOff>
          <xdr:row>1</xdr:row>
          <xdr:rowOff>180975</xdr:rowOff>
        </xdr:to>
        <xdr:sp macro="" textlink="">
          <xdr:nvSpPr>
            <xdr:cNvPr id="2049" name="Button 1" hidden="1">
              <a:extLst>
                <a:ext uri="{63B3BB69-23CF-44E3-9099-C40C66FF867C}">
                  <a14:compatExt spid="_x0000_s204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1" i="0" u="none" strike="noStrike" baseline="0">
                  <a:solidFill>
                    <a:srgbClr val="FF0000"/>
                  </a:solidFill>
                  <a:latin typeface="Arial Tur"/>
                  <a:cs typeface="Arial Tur"/>
                </a:rPr>
                <a:t>GİRİŞ FORMUNA DÖN</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244</xdr:col>
          <xdr:colOff>342900</xdr:colOff>
          <xdr:row>0</xdr:row>
          <xdr:rowOff>0</xdr:rowOff>
        </xdr:from>
        <xdr:to>
          <xdr:col>247</xdr:col>
          <xdr:colOff>314325</xdr:colOff>
          <xdr:row>0</xdr:row>
          <xdr:rowOff>361950</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tr-TR" sz="1100" b="1" i="0" u="none" strike="noStrike" baseline="0">
                  <a:solidFill>
                    <a:srgbClr val="FF0000"/>
                  </a:solidFill>
                  <a:latin typeface="Arial Tur"/>
                  <a:cs typeface="Arial Tur"/>
                </a:rPr>
                <a:t>GİRİŞ FORMUNA DÖN</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214;zer\Desktop\ihale\&#304;HALE%20PROGRAMI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şınır İstek Belgesi"/>
      <sheetName val="GönEmri"/>
      <sheetName val="TÜMÜ2"/>
      <sheetName val="TÜMÜ1"/>
      <sheetName val="TAŞINIRKODTEBLİĞ"/>
      <sheetName val="DetHesPlan"/>
      <sheetName val="Sözleşme"/>
      <sheetName val="Sayfa4"/>
      <sheetName val="Muay.Teslim"/>
      <sheetName val="İhtiyaçlis"/>
      <sheetName val="İhtiyaç Listesi1"/>
      <sheetName val="Sayfa8"/>
      <sheetName val="Sayfa3"/>
      <sheetName val="örnek 5"/>
      <sheetName val="Ayniyat"/>
      <sheetName val="GG"/>
      <sheetName val="Fiyat Araş.Yazısı"/>
      <sheetName val="Sayfa2"/>
      <sheetName val="Örnek No 2"/>
      <sheetName val="Yak. Mal.Cet"/>
      <sheetName val="Teklif Mek."/>
      <sheetName val="Şartname (2)"/>
      <sheetName val="GönEmriFişi"/>
      <sheetName val="VERİGİRİŞİ"/>
      <sheetName val="TOPLAM"/>
      <sheetName val="VERİ"/>
      <sheetName val="NAKİT FİŞİ"/>
      <sheetName val="Sayfa1"/>
      <sheetName val="GİRİŞ MENÜSÜ"/>
      <sheetName val="Sayfa6"/>
      <sheetName val="Sayfa5"/>
      <sheetName val="SABİT1"/>
      <sheetName val="Genel Bilgiler"/>
      <sheetName val="Lüzum Onayı"/>
      <sheetName val="Onay"/>
      <sheetName val="Şartname"/>
      <sheetName val="KİK GENEL TEBLİĞİ"/>
      <sheetName val="DMO(İhtiyaç Lis.)"/>
      <sheetName val="DMO(Yazısı)"/>
      <sheetName val="İHALE PROGRAMI08"/>
    </sheetNames>
    <definedNames>
      <definedName name="ANASAYFDÖN"/>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1">
    <tabColor theme="5"/>
  </sheetPr>
  <dimension ref="A1:H63"/>
  <sheetViews>
    <sheetView tabSelected="1" topLeftCell="A46" zoomScaleNormal="100" workbookViewId="0">
      <selection activeCell="B17" sqref="B17"/>
    </sheetView>
  </sheetViews>
  <sheetFormatPr defaultColWidth="8.85546875" defaultRowHeight="15" x14ac:dyDescent="0.25"/>
  <cols>
    <col min="1" max="1" width="48.42578125" style="1" customWidth="1"/>
    <col min="2" max="2" width="56.5703125" style="1" customWidth="1"/>
    <col min="3" max="3" width="12.5703125" style="1" customWidth="1"/>
    <col min="4" max="4" width="14.5703125" style="1" customWidth="1"/>
    <col min="5" max="5" width="16.5703125" style="1" customWidth="1"/>
    <col min="6" max="6" width="14.5703125" style="1" bestFit="1" customWidth="1"/>
    <col min="7" max="7" width="13.140625" style="1" bestFit="1" customWidth="1"/>
    <col min="8" max="16384" width="8.85546875" style="1"/>
  </cols>
  <sheetData>
    <row r="1" spans="1:7" x14ac:dyDescent="0.25">
      <c r="A1" s="15"/>
      <c r="B1" s="15"/>
    </row>
    <row r="2" spans="1:7" x14ac:dyDescent="0.25">
      <c r="A2" s="16"/>
      <c r="B2" s="17" t="s">
        <v>0</v>
      </c>
    </row>
    <row r="3" spans="1:7" x14ac:dyDescent="0.25">
      <c r="A3" s="241" t="s">
        <v>1</v>
      </c>
      <c r="B3" s="459" t="s">
        <v>2</v>
      </c>
    </row>
    <row r="4" spans="1:7" x14ac:dyDescent="0.25">
      <c r="A4" s="242"/>
      <c r="B4" s="459" t="s">
        <v>185</v>
      </c>
      <c r="C4" s="18"/>
    </row>
    <row r="5" spans="1:7" ht="15.75" customHeight="1" x14ac:dyDescent="0.25">
      <c r="A5" s="243"/>
      <c r="B5" s="460" t="s">
        <v>186</v>
      </c>
      <c r="C5" s="18"/>
    </row>
    <row r="6" spans="1:7" x14ac:dyDescent="0.25">
      <c r="A6" s="3" t="s">
        <v>117</v>
      </c>
      <c r="B6" s="459">
        <v>38800</v>
      </c>
      <c r="C6" s="18"/>
    </row>
    <row r="7" spans="1:7" x14ac:dyDescent="0.25">
      <c r="A7" s="4" t="s">
        <v>115</v>
      </c>
      <c r="B7" s="459" t="s">
        <v>3</v>
      </c>
      <c r="C7" s="19"/>
    </row>
    <row r="8" spans="1:7" x14ac:dyDescent="0.25">
      <c r="A8" s="4" t="s">
        <v>4</v>
      </c>
      <c r="B8" s="235">
        <v>39221183</v>
      </c>
      <c r="C8" s="19"/>
    </row>
    <row r="9" spans="1:7" x14ac:dyDescent="0.25">
      <c r="A9" s="4" t="s">
        <v>5</v>
      </c>
      <c r="B9" s="203" t="s">
        <v>186</v>
      </c>
      <c r="C9" s="19"/>
    </row>
    <row r="10" spans="1:7" x14ac:dyDescent="0.25">
      <c r="A10" s="4" t="s">
        <v>116</v>
      </c>
      <c r="B10" s="2" t="s">
        <v>187</v>
      </c>
      <c r="C10" s="19"/>
    </row>
    <row r="11" spans="1:7" x14ac:dyDescent="0.25">
      <c r="A11" s="20" t="s">
        <v>118</v>
      </c>
      <c r="B11" s="2" t="s">
        <v>20</v>
      </c>
      <c r="C11" s="18"/>
    </row>
    <row r="12" spans="1:7" x14ac:dyDescent="0.25">
      <c r="A12" s="5" t="s">
        <v>6</v>
      </c>
      <c r="B12" s="2" t="s">
        <v>188</v>
      </c>
      <c r="C12" s="19"/>
      <c r="D12" s="21"/>
      <c r="E12" s="21"/>
      <c r="F12" s="21"/>
      <c r="G12" s="21"/>
    </row>
    <row r="13" spans="1:7" x14ac:dyDescent="0.25">
      <c r="A13" s="5" t="s">
        <v>7</v>
      </c>
      <c r="B13" s="2" t="s">
        <v>21</v>
      </c>
      <c r="C13" s="19"/>
      <c r="D13" s="21"/>
      <c r="E13" s="21"/>
      <c r="F13" s="21"/>
      <c r="G13" s="21"/>
    </row>
    <row r="14" spans="1:7" x14ac:dyDescent="0.25">
      <c r="A14" s="5" t="s">
        <v>8</v>
      </c>
      <c r="B14" s="2" t="s">
        <v>189</v>
      </c>
      <c r="C14" s="18"/>
    </row>
    <row r="15" spans="1:7" x14ac:dyDescent="0.25">
      <c r="A15" s="5" t="s">
        <v>7</v>
      </c>
      <c r="B15" s="2" t="s">
        <v>22</v>
      </c>
    </row>
    <row r="16" spans="1:7" x14ac:dyDescent="0.25">
      <c r="A16" s="244" t="s">
        <v>9</v>
      </c>
      <c r="B16" s="245"/>
    </row>
    <row r="17" spans="1:7" x14ac:dyDescent="0.25">
      <c r="A17" s="6" t="s">
        <v>10</v>
      </c>
      <c r="B17" s="459" t="s">
        <v>190</v>
      </c>
    </row>
    <row r="18" spans="1:7" x14ac:dyDescent="0.25">
      <c r="A18" s="6" t="s">
        <v>11</v>
      </c>
      <c r="B18" s="22" t="s">
        <v>191</v>
      </c>
      <c r="E18" s="1">
        <v>4000</v>
      </c>
      <c r="F18" s="23">
        <v>0.18</v>
      </c>
      <c r="G18" s="1">
        <f>E18*F18</f>
        <v>720</v>
      </c>
    </row>
    <row r="19" spans="1:7" ht="16.5" customHeight="1" x14ac:dyDescent="0.25">
      <c r="A19" s="6" t="s">
        <v>12</v>
      </c>
      <c r="B19" s="7" t="s">
        <v>186</v>
      </c>
    </row>
    <row r="20" spans="1:7" ht="16.5" customHeight="1" x14ac:dyDescent="0.25">
      <c r="A20" s="6" t="s">
        <v>13</v>
      </c>
      <c r="B20" s="7" t="s">
        <v>186</v>
      </c>
    </row>
    <row r="21" spans="1:7" x14ac:dyDescent="0.25">
      <c r="A21" s="6" t="s">
        <v>14</v>
      </c>
      <c r="B21" s="208">
        <v>764248</v>
      </c>
    </row>
    <row r="22" spans="1:7" x14ac:dyDescent="0.25">
      <c r="A22" s="246" t="s">
        <v>15</v>
      </c>
      <c r="B22" s="247"/>
    </row>
    <row r="23" spans="1:7" x14ac:dyDescent="0.25">
      <c r="A23" s="8" t="s">
        <v>16</v>
      </c>
      <c r="B23" s="2" t="s">
        <v>192</v>
      </c>
    </row>
    <row r="24" spans="1:7" x14ac:dyDescent="0.25">
      <c r="A24" s="8" t="s">
        <v>17</v>
      </c>
      <c r="B24" s="2" t="s">
        <v>21</v>
      </c>
      <c r="E24" s="219" t="s">
        <v>205</v>
      </c>
    </row>
    <row r="25" spans="1:7" x14ac:dyDescent="0.25">
      <c r="A25" s="248" t="s">
        <v>8</v>
      </c>
      <c r="B25" s="247"/>
      <c r="E25" s="220">
        <v>44546</v>
      </c>
    </row>
    <row r="26" spans="1:7" x14ac:dyDescent="0.25">
      <c r="A26" s="9" t="s">
        <v>16</v>
      </c>
      <c r="B26" s="24" t="s">
        <v>193</v>
      </c>
    </row>
    <row r="27" spans="1:7" ht="15" customHeight="1" x14ac:dyDescent="0.25">
      <c r="A27" s="9" t="s">
        <v>18</v>
      </c>
      <c r="B27" s="24" t="s">
        <v>22</v>
      </c>
      <c r="C27" s="254" t="s">
        <v>208</v>
      </c>
      <c r="D27" s="253" t="s">
        <v>206</v>
      </c>
      <c r="E27" s="240" t="s">
        <v>121</v>
      </c>
      <c r="F27" s="239" t="s">
        <v>122</v>
      </c>
      <c r="G27" s="239" t="s">
        <v>123</v>
      </c>
    </row>
    <row r="28" spans="1:7" x14ac:dyDescent="0.25">
      <c r="A28" s="249" t="s">
        <v>19</v>
      </c>
      <c r="B28" s="250"/>
      <c r="C28" s="254"/>
      <c r="D28" s="253"/>
      <c r="E28" s="240"/>
      <c r="F28" s="239"/>
      <c r="G28" s="239"/>
    </row>
    <row r="29" spans="1:7" x14ac:dyDescent="0.25">
      <c r="A29" s="10" t="s">
        <v>16</v>
      </c>
      <c r="B29" s="37" t="s">
        <v>188</v>
      </c>
      <c r="C29" s="254"/>
      <c r="D29" s="253"/>
      <c r="E29" s="240"/>
      <c r="F29" s="239"/>
      <c r="G29" s="239"/>
    </row>
    <row r="30" spans="1:7" x14ac:dyDescent="0.25">
      <c r="A30" s="10" t="s">
        <v>17</v>
      </c>
      <c r="B30" s="37" t="s">
        <v>21</v>
      </c>
      <c r="C30" s="254"/>
      <c r="D30" s="253"/>
      <c r="E30" s="240"/>
      <c r="F30" s="239"/>
      <c r="G30" s="239"/>
    </row>
    <row r="31" spans="1:7" x14ac:dyDescent="0.25">
      <c r="A31" s="11" t="s">
        <v>51</v>
      </c>
      <c r="B31" s="37" t="s">
        <v>197</v>
      </c>
      <c r="C31" s="254"/>
      <c r="D31" s="253"/>
      <c r="E31" s="240"/>
      <c r="F31" s="239"/>
      <c r="G31" s="239"/>
    </row>
    <row r="32" spans="1:7" x14ac:dyDescent="0.25">
      <c r="A32" s="11" t="s">
        <v>7</v>
      </c>
      <c r="B32" s="37" t="s">
        <v>52</v>
      </c>
      <c r="C32" s="255"/>
      <c r="D32" s="253"/>
      <c r="E32" s="240"/>
      <c r="F32" s="239"/>
      <c r="G32" s="239"/>
    </row>
    <row r="33" spans="1:8" x14ac:dyDescent="0.25">
      <c r="A33" s="12" t="s">
        <v>41</v>
      </c>
      <c r="B33" s="213" t="str">
        <f>F33</f>
        <v>17.12.2021</v>
      </c>
      <c r="C33" s="211" t="s">
        <v>223</v>
      </c>
      <c r="D33" s="211" t="s">
        <v>223</v>
      </c>
      <c r="E33" s="226" t="s">
        <v>222</v>
      </c>
      <c r="F33" s="226" t="s">
        <v>224</v>
      </c>
      <c r="G33" s="225" t="s">
        <v>224</v>
      </c>
    </row>
    <row r="34" spans="1:8" x14ac:dyDescent="0.25">
      <c r="A34" s="12" t="s">
        <v>47</v>
      </c>
      <c r="B34" s="25">
        <v>0.625</v>
      </c>
      <c r="C34" s="31"/>
      <c r="D34" s="201"/>
      <c r="E34" s="201"/>
      <c r="F34" s="201"/>
      <c r="G34" s="201"/>
    </row>
    <row r="35" spans="1:8" x14ac:dyDescent="0.25">
      <c r="A35" s="12" t="s">
        <v>48</v>
      </c>
      <c r="B35" s="27" t="str">
        <f>B45</f>
        <v>FİLİZ KIRTASİYE</v>
      </c>
      <c r="C35" s="38"/>
      <c r="D35" s="33"/>
    </row>
    <row r="36" spans="1:8" x14ac:dyDescent="0.25">
      <c r="A36" s="12" t="s">
        <v>53</v>
      </c>
      <c r="B36" s="224"/>
    </row>
    <row r="37" spans="1:8" x14ac:dyDescent="0.25">
      <c r="A37" s="12" t="s">
        <v>49</v>
      </c>
      <c r="B37" s="458" t="s">
        <v>213</v>
      </c>
    </row>
    <row r="38" spans="1:8" x14ac:dyDescent="0.25">
      <c r="A38" s="12" t="s">
        <v>50</v>
      </c>
      <c r="B38" s="457" t="s">
        <v>214</v>
      </c>
    </row>
    <row r="39" spans="1:8" x14ac:dyDescent="0.25">
      <c r="A39" s="12" t="s">
        <v>54</v>
      </c>
      <c r="B39" s="224" t="s">
        <v>215</v>
      </c>
    </row>
    <row r="40" spans="1:8" x14ac:dyDescent="0.25">
      <c r="A40" s="12" t="s">
        <v>67</v>
      </c>
      <c r="B40" s="216" t="str">
        <f>F33</f>
        <v>17.12.2021</v>
      </c>
    </row>
    <row r="41" spans="1:8" x14ac:dyDescent="0.25">
      <c r="A41" s="12" t="s">
        <v>68</v>
      </c>
      <c r="B41" s="227" t="s">
        <v>232</v>
      </c>
    </row>
    <row r="42" spans="1:8" x14ac:dyDescent="0.25">
      <c r="A42" s="12" t="s">
        <v>55</v>
      </c>
      <c r="B42" s="26">
        <v>1175.04</v>
      </c>
    </row>
    <row r="43" spans="1:8" x14ac:dyDescent="0.25">
      <c r="A43" s="12" t="s">
        <v>61</v>
      </c>
      <c r="B43" s="221" t="s">
        <v>225</v>
      </c>
      <c r="C43" s="35"/>
      <c r="F43" s="28"/>
      <c r="H43" s="28"/>
    </row>
    <row r="44" spans="1:8" x14ac:dyDescent="0.25">
      <c r="A44" s="12" t="s">
        <v>62</v>
      </c>
      <c r="B44" s="223" t="s">
        <v>227</v>
      </c>
      <c r="C44" s="35"/>
      <c r="D44" s="34"/>
    </row>
    <row r="45" spans="1:8" x14ac:dyDescent="0.25">
      <c r="A45" s="12" t="s">
        <v>72</v>
      </c>
      <c r="B45" s="222" t="s">
        <v>226</v>
      </c>
      <c r="C45" s="35"/>
      <c r="D45" s="34"/>
    </row>
    <row r="46" spans="1:8" x14ac:dyDescent="0.25">
      <c r="A46" s="12" t="s">
        <v>73</v>
      </c>
      <c r="B46" s="222"/>
      <c r="C46" s="35"/>
      <c r="D46" s="34"/>
    </row>
    <row r="47" spans="1:8" x14ac:dyDescent="0.25">
      <c r="A47" s="12" t="s">
        <v>97</v>
      </c>
      <c r="B47" s="223" t="s">
        <v>228</v>
      </c>
      <c r="C47" s="36"/>
    </row>
    <row r="48" spans="1:8" x14ac:dyDescent="0.25">
      <c r="A48" s="13" t="s">
        <v>56</v>
      </c>
      <c r="B48" s="214" t="s">
        <v>229</v>
      </c>
      <c r="C48" s="215"/>
      <c r="D48" s="215"/>
      <c r="E48" s="215"/>
      <c r="F48" s="215"/>
    </row>
    <row r="49" spans="1:6" x14ac:dyDescent="0.25">
      <c r="A49" s="13" t="s">
        <v>57</v>
      </c>
      <c r="B49" s="214" t="s">
        <v>230</v>
      </c>
      <c r="C49" s="215"/>
      <c r="D49" s="215"/>
      <c r="E49" s="215"/>
      <c r="F49" s="215"/>
    </row>
    <row r="50" spans="1:6" x14ac:dyDescent="0.25">
      <c r="A50" s="13" t="s">
        <v>69</v>
      </c>
      <c r="B50" s="29">
        <v>2021</v>
      </c>
    </row>
    <row r="51" spans="1:6" x14ac:dyDescent="0.25">
      <c r="A51" s="13" t="s">
        <v>58</v>
      </c>
      <c r="B51" s="30">
        <v>1175.5999999999999</v>
      </c>
    </row>
    <row r="52" spans="1:6" x14ac:dyDescent="0.25">
      <c r="A52" s="13" t="s">
        <v>11</v>
      </c>
      <c r="B52" s="134" t="s">
        <v>182</v>
      </c>
    </row>
    <row r="53" spans="1:6" x14ac:dyDescent="0.25">
      <c r="A53" s="13" t="s">
        <v>59</v>
      </c>
      <c r="B53" s="252" t="str">
        <f>B48</f>
        <v>Kırtasiye Malzemesi Alımı</v>
      </c>
      <c r="C53" s="252"/>
      <c r="D53" s="252"/>
      <c r="E53" s="252"/>
      <c r="F53" s="252"/>
    </row>
    <row r="54" spans="1:6" x14ac:dyDescent="0.25">
      <c r="A54" s="13" t="s">
        <v>64</v>
      </c>
      <c r="B54" s="104" t="s">
        <v>182</v>
      </c>
    </row>
    <row r="55" spans="1:6" x14ac:dyDescent="0.25">
      <c r="A55" s="13" t="s">
        <v>65</v>
      </c>
      <c r="B55" s="104" t="s">
        <v>210</v>
      </c>
    </row>
    <row r="56" spans="1:6" x14ac:dyDescent="0.25">
      <c r="A56" s="13" t="s">
        <v>66</v>
      </c>
      <c r="B56" s="251" t="str">
        <f>B49</f>
        <v>A4 Kağıdı Alımı</v>
      </c>
      <c r="C56" s="251"/>
      <c r="D56" s="251"/>
      <c r="E56" s="251"/>
      <c r="F56" s="251"/>
    </row>
    <row r="57" spans="1:6" x14ac:dyDescent="0.25">
      <c r="A57" s="13" t="s">
        <v>71</v>
      </c>
      <c r="B57" s="456" t="s">
        <v>211</v>
      </c>
    </row>
    <row r="58" spans="1:6" x14ac:dyDescent="0.25">
      <c r="A58" s="13" t="s">
        <v>74</v>
      </c>
      <c r="B58" s="209">
        <v>1175.5999999999999</v>
      </c>
    </row>
    <row r="59" spans="1:6" x14ac:dyDescent="0.25">
      <c r="A59" s="13" t="s">
        <v>88</v>
      </c>
      <c r="B59" s="32">
        <v>18</v>
      </c>
    </row>
    <row r="60" spans="1:6" x14ac:dyDescent="0.25">
      <c r="A60" s="13" t="s">
        <v>158</v>
      </c>
      <c r="B60" s="207" t="s">
        <v>184</v>
      </c>
    </row>
    <row r="61" spans="1:6" x14ac:dyDescent="0.25">
      <c r="A61" s="13" t="s">
        <v>95</v>
      </c>
      <c r="B61" s="455" t="s">
        <v>212</v>
      </c>
    </row>
    <row r="62" spans="1:6" x14ac:dyDescent="0.25">
      <c r="A62" s="13" t="s">
        <v>96</v>
      </c>
      <c r="B62" s="210" t="s">
        <v>203</v>
      </c>
    </row>
    <row r="63" spans="1:6" x14ac:dyDescent="0.25">
      <c r="A63" s="13" t="s">
        <v>86</v>
      </c>
      <c r="B63" s="212" t="s">
        <v>231</v>
      </c>
    </row>
  </sheetData>
  <mergeCells count="12">
    <mergeCell ref="B56:F56"/>
    <mergeCell ref="B53:F53"/>
    <mergeCell ref="D27:D32"/>
    <mergeCell ref="F27:F32"/>
    <mergeCell ref="C27:C32"/>
    <mergeCell ref="G27:G32"/>
    <mergeCell ref="E27:E32"/>
    <mergeCell ref="A3:A5"/>
    <mergeCell ref="A16:B16"/>
    <mergeCell ref="A22:B22"/>
    <mergeCell ref="A25:B25"/>
    <mergeCell ref="A28:B28"/>
  </mergeCells>
  <phoneticPr fontId="0" type="noConversion"/>
  <pageMargins left="0.39370078740157483" right="0.39370078740157483"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1]!ANASAYFDÖN">
                <anchor moveWithCells="1">
                  <from>
                    <xdr:col>251</xdr:col>
                    <xdr:colOff>219075</xdr:colOff>
                    <xdr:row>0</xdr:row>
                    <xdr:rowOff>9525</xdr:rowOff>
                  </from>
                  <to>
                    <xdr:col>254</xdr:col>
                    <xdr:colOff>285750</xdr:colOff>
                    <xdr:row>1</xdr:row>
                    <xdr:rowOff>180975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21"/>
  <sheetViews>
    <sheetView view="pageBreakPreview" zoomScale="85" zoomScaleSheetLayoutView="85" workbookViewId="0">
      <selection activeCell="A8" sqref="A8:I8"/>
    </sheetView>
  </sheetViews>
  <sheetFormatPr defaultRowHeight="15" x14ac:dyDescent="0.25"/>
  <sheetData>
    <row r="3" spans="1:9" ht="15.75" x14ac:dyDescent="0.25">
      <c r="A3" s="450" t="s">
        <v>196</v>
      </c>
      <c r="B3" s="450"/>
      <c r="C3" s="450"/>
      <c r="D3" s="450"/>
      <c r="E3" s="450"/>
      <c r="F3" s="450"/>
      <c r="G3" s="450"/>
      <c r="H3" s="450"/>
      <c r="I3" s="450"/>
    </row>
    <row r="4" spans="1:9" ht="15.75" x14ac:dyDescent="0.25">
      <c r="A4" s="135"/>
      <c r="B4" s="135"/>
      <c r="C4" s="135"/>
      <c r="D4" s="135"/>
      <c r="E4" s="135"/>
      <c r="F4" s="135"/>
      <c r="G4" s="451" t="s">
        <v>187</v>
      </c>
      <c r="H4" s="451"/>
      <c r="I4" s="135"/>
    </row>
    <row r="5" spans="1:9" x14ac:dyDescent="0.25">
      <c r="A5" s="34"/>
      <c r="B5" s="34"/>
      <c r="C5" s="34"/>
      <c r="D5" s="34"/>
      <c r="E5" s="34"/>
      <c r="F5" s="34"/>
      <c r="G5" s="34"/>
      <c r="H5" s="34"/>
      <c r="I5" s="34"/>
    </row>
    <row r="6" spans="1:9" x14ac:dyDescent="0.25">
      <c r="A6" s="34"/>
      <c r="B6" s="34"/>
      <c r="C6" s="34"/>
      <c r="D6" s="34"/>
      <c r="E6" s="34"/>
      <c r="F6" s="34"/>
      <c r="G6" s="34"/>
      <c r="H6" s="34"/>
      <c r="I6" s="34"/>
    </row>
    <row r="8" spans="1:9" ht="82.5" customHeight="1" x14ac:dyDescent="0.25">
      <c r="A8" s="454" t="s">
        <v>175</v>
      </c>
      <c r="B8" s="448"/>
      <c r="C8" s="448"/>
      <c r="D8" s="448"/>
      <c r="E8" s="448"/>
      <c r="F8" s="448"/>
      <c r="G8" s="448"/>
      <c r="H8" s="448"/>
      <c r="I8" s="448"/>
    </row>
    <row r="11" spans="1:9" x14ac:dyDescent="0.25">
      <c r="A11" s="202" t="s">
        <v>176</v>
      </c>
    </row>
    <row r="15" spans="1:9" x14ac:dyDescent="0.25">
      <c r="A15" s="202" t="s">
        <v>174</v>
      </c>
      <c r="D15" s="202" t="s">
        <v>172</v>
      </c>
      <c r="H15" s="202" t="s">
        <v>177</v>
      </c>
    </row>
    <row r="16" spans="1:9" x14ac:dyDescent="0.25">
      <c r="A16" s="202" t="s">
        <v>178</v>
      </c>
      <c r="D16" s="202" t="s">
        <v>179</v>
      </c>
      <c r="H16" s="202" t="s">
        <v>180</v>
      </c>
    </row>
    <row r="20" spans="1:8" x14ac:dyDescent="0.25">
      <c r="A20" s="202" t="s">
        <v>173</v>
      </c>
      <c r="H20" s="202" t="s">
        <v>112</v>
      </c>
    </row>
    <row r="21" spans="1:8" x14ac:dyDescent="0.25">
      <c r="A21" s="202" t="s">
        <v>126</v>
      </c>
      <c r="H21" s="202" t="s">
        <v>22</v>
      </c>
    </row>
  </sheetData>
  <mergeCells count="3">
    <mergeCell ref="A3:I3"/>
    <mergeCell ref="G4:H4"/>
    <mergeCell ref="A8:I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theme="1"/>
  </sheetPr>
  <dimension ref="A1:D32"/>
  <sheetViews>
    <sheetView workbookViewId="0">
      <selection activeCell="B10" sqref="B10"/>
    </sheetView>
  </sheetViews>
  <sheetFormatPr defaultColWidth="8.85546875" defaultRowHeight="15" x14ac:dyDescent="0.25"/>
  <cols>
    <col min="1" max="1" width="33.5703125" style="1" customWidth="1"/>
    <col min="2" max="2" width="29.42578125" style="1"/>
    <col min="3" max="3" width="49.140625" style="1" customWidth="1"/>
    <col min="4" max="16384" width="8.85546875" style="1"/>
  </cols>
  <sheetData>
    <row r="1" spans="1:4" x14ac:dyDescent="0.25">
      <c r="A1" s="42"/>
      <c r="B1" s="42"/>
    </row>
    <row r="2" spans="1:4" x14ac:dyDescent="0.25">
      <c r="A2" s="256" t="s">
        <v>23</v>
      </c>
      <c r="B2" s="257"/>
      <c r="C2" s="258"/>
    </row>
    <row r="3" spans="1:4" x14ac:dyDescent="0.25">
      <c r="A3" s="39" t="s">
        <v>24</v>
      </c>
      <c r="B3" s="217">
        <f>'Sabit Bilgiler'!E25</f>
        <v>44546</v>
      </c>
      <c r="C3" s="43" t="s">
        <v>25</v>
      </c>
      <c r="D3" s="1" t="str">
        <f>TEXT(B3, "gg / aa / yyyy")</f>
        <v>16 / 12 / 2021</v>
      </c>
    </row>
    <row r="4" spans="1:4" x14ac:dyDescent="0.25">
      <c r="A4" s="39" t="s">
        <v>26</v>
      </c>
      <c r="B4" s="40">
        <v>0.66666666666666663</v>
      </c>
      <c r="C4" s="15"/>
      <c r="D4" s="1" t="str">
        <f>TEXT(B4, "ss:dd")</f>
        <v>16:00</v>
      </c>
    </row>
    <row r="5" spans="1:4" x14ac:dyDescent="0.25">
      <c r="A5" s="39" t="s">
        <v>27</v>
      </c>
      <c r="B5" s="234" t="s">
        <v>192</v>
      </c>
      <c r="C5" s="15"/>
    </row>
    <row r="6" spans="1:4" x14ac:dyDescent="0.25">
      <c r="A6" s="39" t="s">
        <v>7</v>
      </c>
      <c r="B6" s="234" t="s">
        <v>21</v>
      </c>
      <c r="C6" s="15"/>
    </row>
    <row r="7" spans="1:4" x14ac:dyDescent="0.25">
      <c r="A7" s="39" t="s">
        <v>28</v>
      </c>
      <c r="B7" s="236"/>
      <c r="C7" s="15"/>
    </row>
    <row r="8" spans="1:4" x14ac:dyDescent="0.25">
      <c r="A8" s="39" t="s">
        <v>7</v>
      </c>
      <c r="B8" s="234"/>
      <c r="C8" s="15"/>
    </row>
    <row r="9" spans="1:4" x14ac:dyDescent="0.25">
      <c r="A9" s="39" t="s">
        <v>29</v>
      </c>
      <c r="B9" s="236"/>
      <c r="C9" s="15"/>
    </row>
    <row r="10" spans="1:4" x14ac:dyDescent="0.25">
      <c r="A10" s="39" t="s">
        <v>7</v>
      </c>
      <c r="B10" s="233"/>
      <c r="C10" s="15"/>
    </row>
    <row r="11" spans="1:4" x14ac:dyDescent="0.25">
      <c r="A11" s="39" t="s">
        <v>39</v>
      </c>
      <c r="B11" s="235"/>
      <c r="C11" s="15"/>
    </row>
    <row r="12" spans="1:4" x14ac:dyDescent="0.25">
      <c r="A12" s="39" t="s">
        <v>7</v>
      </c>
      <c r="B12" s="233"/>
      <c r="C12" s="15"/>
    </row>
    <row r="13" spans="1:4" x14ac:dyDescent="0.25">
      <c r="A13" s="39" t="s">
        <v>40</v>
      </c>
      <c r="B13" s="233"/>
      <c r="C13" s="15"/>
    </row>
    <row r="14" spans="1:4" x14ac:dyDescent="0.25">
      <c r="A14" s="39" t="s">
        <v>7</v>
      </c>
      <c r="B14" s="233"/>
      <c r="C14" s="15"/>
    </row>
    <row r="15" spans="1:4" x14ac:dyDescent="0.25">
      <c r="A15" s="259" t="s">
        <v>30</v>
      </c>
      <c r="B15" s="260"/>
      <c r="C15" s="15"/>
    </row>
    <row r="16" spans="1:4" x14ac:dyDescent="0.25">
      <c r="A16" s="41" t="s">
        <v>31</v>
      </c>
      <c r="B16" s="232" t="s">
        <v>218</v>
      </c>
      <c r="C16" s="15"/>
    </row>
    <row r="17" spans="1:3" x14ac:dyDescent="0.25">
      <c r="A17" s="41" t="s">
        <v>32</v>
      </c>
      <c r="B17" s="232" t="s">
        <v>219</v>
      </c>
      <c r="C17" s="15"/>
    </row>
    <row r="18" spans="1:3" x14ac:dyDescent="0.25">
      <c r="A18" s="259" t="s">
        <v>33</v>
      </c>
      <c r="B18" s="260"/>
      <c r="C18" s="15"/>
    </row>
    <row r="19" spans="1:3" x14ac:dyDescent="0.25">
      <c r="A19" s="41" t="s">
        <v>34</v>
      </c>
      <c r="B19" s="231" t="s">
        <v>192</v>
      </c>
      <c r="C19" s="15"/>
    </row>
    <row r="20" spans="1:3" x14ac:dyDescent="0.25">
      <c r="A20" s="41" t="s">
        <v>7</v>
      </c>
      <c r="B20" s="229" t="s">
        <v>21</v>
      </c>
      <c r="C20" s="15"/>
    </row>
    <row r="21" spans="1:3" x14ac:dyDescent="0.25">
      <c r="A21" s="41" t="s">
        <v>35</v>
      </c>
      <c r="B21" s="231" t="s">
        <v>194</v>
      </c>
      <c r="C21" s="15"/>
    </row>
    <row r="22" spans="1:3" x14ac:dyDescent="0.25">
      <c r="A22" s="41" t="s">
        <v>7</v>
      </c>
      <c r="B22" s="229" t="s">
        <v>198</v>
      </c>
      <c r="C22" s="15"/>
    </row>
    <row r="23" spans="1:3" x14ac:dyDescent="0.25">
      <c r="A23" s="41" t="s">
        <v>36</v>
      </c>
      <c r="B23" s="230" t="s">
        <v>216</v>
      </c>
      <c r="C23" s="15"/>
    </row>
    <row r="24" spans="1:3" x14ac:dyDescent="0.25">
      <c r="A24" s="41" t="s">
        <v>7</v>
      </c>
      <c r="B24" s="228" t="s">
        <v>217</v>
      </c>
      <c r="C24" s="15"/>
    </row>
    <row r="25" spans="1:3" x14ac:dyDescent="0.25">
      <c r="A25" s="41" t="s">
        <v>37</v>
      </c>
      <c r="B25" s="2"/>
      <c r="C25" s="15"/>
    </row>
    <row r="26" spans="1:3" x14ac:dyDescent="0.25">
      <c r="A26" s="41" t="s">
        <v>7</v>
      </c>
      <c r="B26" s="2"/>
      <c r="C26" s="15"/>
    </row>
    <row r="27" spans="1:3" x14ac:dyDescent="0.25">
      <c r="A27" s="41" t="s">
        <v>38</v>
      </c>
      <c r="B27" s="24"/>
      <c r="C27" s="15"/>
    </row>
    <row r="28" spans="1:3" x14ac:dyDescent="0.25">
      <c r="A28" s="41" t="s">
        <v>7</v>
      </c>
      <c r="B28" s="24"/>
      <c r="C28" s="15"/>
    </row>
    <row r="29" spans="1:3" x14ac:dyDescent="0.25">
      <c r="B29" s="44"/>
      <c r="C29" s="15"/>
    </row>
    <row r="30" spans="1:3" x14ac:dyDescent="0.25">
      <c r="A30" s="45"/>
      <c r="B30" s="45"/>
      <c r="C30" s="15"/>
    </row>
    <row r="31" spans="1:3" x14ac:dyDescent="0.25">
      <c r="A31" s="45"/>
      <c r="B31" s="45"/>
      <c r="C31" s="15"/>
    </row>
    <row r="32" spans="1:3" x14ac:dyDescent="0.25">
      <c r="A32" s="45"/>
      <c r="B32" s="45"/>
      <c r="C32" s="15"/>
    </row>
  </sheetData>
  <mergeCells count="3">
    <mergeCell ref="A2:C2"/>
    <mergeCell ref="A15:B15"/>
    <mergeCell ref="A18:B18"/>
  </mergeCells>
  <phoneticPr fontId="0" type="noConversion"/>
  <dataValidations count="1">
    <dataValidation type="whole" allowBlank="1" showInputMessage="1" showErrorMessage="1" sqref="D3:D4">
      <formula1>-1</formula1>
      <formula2>-1</formula2>
    </dataValidation>
  </dataValidations>
  <pageMargins left="0.39370078740157483" right="0.39370078740157483"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3" filterMode="1">
    <tabColor theme="9" tint="-0.499984740745262"/>
  </sheetPr>
  <dimension ref="A1:F29"/>
  <sheetViews>
    <sheetView view="pageBreakPreview" topLeftCell="A4" zoomScale="85" zoomScaleSheetLayoutView="85" workbookViewId="0">
      <selection activeCell="D18" sqref="D18:E18"/>
    </sheetView>
  </sheetViews>
  <sheetFormatPr defaultColWidth="8.85546875" defaultRowHeight="15" x14ac:dyDescent="0.25"/>
  <cols>
    <col min="1" max="1" width="7" style="1" customWidth="1"/>
    <col min="2" max="2" width="30" style="1" customWidth="1"/>
    <col min="3" max="3" width="35.7109375" style="47" customWidth="1"/>
    <col min="4" max="4" width="8.7109375" style="64" customWidth="1"/>
    <col min="5" max="5" width="8.7109375" style="1" customWidth="1"/>
    <col min="6" max="16384" width="8.85546875" style="1"/>
  </cols>
  <sheetData>
    <row r="1" spans="1:6" ht="35.25" customHeight="1" x14ac:dyDescent="0.25">
      <c r="A1" s="265" t="s">
        <v>195</v>
      </c>
      <c r="B1" s="265"/>
      <c r="C1" s="265"/>
      <c r="D1" s="265"/>
      <c r="E1" s="265"/>
    </row>
    <row r="2" spans="1:6" ht="15.75" x14ac:dyDescent="0.25">
      <c r="A2" s="81"/>
      <c r="B2" s="175"/>
      <c r="C2" s="176"/>
      <c r="D2" s="91"/>
      <c r="E2" s="81"/>
    </row>
    <row r="3" spans="1:6" ht="30" customHeight="1" x14ac:dyDescent="0.25">
      <c r="A3" s="264" t="str">
        <f>CONCATENATE("               ",'Sabit Bilgiler'!B55," ",'Sabit Bilgiler'!B48," için miktar ve özelliği aşağıda belirtilmiştir.",)</f>
        <v xml:space="preserve">               2021-2022 Eğitim Öğretim Yılı Kırtasiye Malzemesi Alımı için miktar ve özelliği aşağıda belirtilmiştir.</v>
      </c>
      <c r="B3" s="264"/>
      <c r="C3" s="264"/>
      <c r="D3" s="264"/>
      <c r="E3" s="264"/>
    </row>
    <row r="4" spans="1:6" x14ac:dyDescent="0.25">
      <c r="A4" s="138"/>
      <c r="B4" s="168"/>
      <c r="C4" s="164"/>
      <c r="D4" s="138"/>
      <c r="E4" s="138"/>
    </row>
    <row r="5" spans="1:6" x14ac:dyDescent="0.25">
      <c r="A5" s="267" t="s">
        <v>138</v>
      </c>
      <c r="B5" s="268"/>
      <c r="C5" s="268"/>
      <c r="D5" s="268"/>
      <c r="E5" s="268"/>
    </row>
    <row r="6" spans="1:6" x14ac:dyDescent="0.25">
      <c r="A6" s="63"/>
      <c r="B6" s="166"/>
      <c r="C6" s="177"/>
      <c r="D6" s="63"/>
      <c r="E6" s="63"/>
    </row>
    <row r="7" spans="1:6" x14ac:dyDescent="0.25">
      <c r="A7" s="137"/>
      <c r="B7" s="166"/>
      <c r="C7" s="177"/>
      <c r="D7" s="137"/>
      <c r="E7" s="137"/>
    </row>
    <row r="8" spans="1:6" x14ac:dyDescent="0.25">
      <c r="C8" s="1"/>
      <c r="D8" s="182" t="str">
        <f>Görevli!B19</f>
        <v>Adem KOCABAY</v>
      </c>
    </row>
    <row r="9" spans="1:6" x14ac:dyDescent="0.25">
      <c r="B9" s="189"/>
      <c r="C9" s="189"/>
      <c r="D9" s="181" t="str">
        <f>Görevli!B6</f>
        <v>Müdür Yardımcısı</v>
      </c>
      <c r="E9" s="189"/>
    </row>
    <row r="10" spans="1:6" x14ac:dyDescent="0.25">
      <c r="D10" s="71"/>
      <c r="E10" s="71"/>
    </row>
    <row r="11" spans="1:6" ht="24" customHeight="1" x14ac:dyDescent="0.25">
      <c r="A11" s="269" t="s">
        <v>63</v>
      </c>
      <c r="B11" s="269"/>
      <c r="C11" s="269"/>
      <c r="D11" s="269"/>
      <c r="E11" s="269"/>
    </row>
    <row r="12" spans="1:6" ht="45" customHeight="1" x14ac:dyDescent="0.25">
      <c r="A12" s="70" t="s">
        <v>165</v>
      </c>
      <c r="B12" s="180" t="s">
        <v>60</v>
      </c>
      <c r="C12" s="180" t="s">
        <v>164</v>
      </c>
      <c r="D12" s="70" t="s">
        <v>166</v>
      </c>
      <c r="E12" s="70" t="s">
        <v>134</v>
      </c>
    </row>
    <row r="13" spans="1:6" x14ac:dyDescent="0.25">
      <c r="A13" s="173">
        <v>1</v>
      </c>
      <c r="B13" s="173" t="s">
        <v>220</v>
      </c>
      <c r="C13" s="173" t="s">
        <v>207</v>
      </c>
      <c r="D13" s="173">
        <v>20</v>
      </c>
      <c r="E13" s="173" t="s">
        <v>221</v>
      </c>
    </row>
    <row r="14" spans="1:6" x14ac:dyDescent="0.25">
      <c r="B14" s="104"/>
      <c r="C14" s="205"/>
      <c r="D14" s="204"/>
      <c r="E14" s="104"/>
    </row>
    <row r="15" spans="1:6" ht="15.75" x14ac:dyDescent="0.25">
      <c r="A15" s="270" t="s">
        <v>196</v>
      </c>
      <c r="B15" s="270"/>
      <c r="C15" s="270"/>
      <c r="D15" s="270"/>
      <c r="E15" s="270"/>
      <c r="F15" s="90"/>
    </row>
    <row r="16" spans="1:6" ht="15.75" x14ac:dyDescent="0.25">
      <c r="A16" s="266" t="s">
        <v>94</v>
      </c>
      <c r="B16" s="266"/>
      <c r="C16" s="266"/>
      <c r="D16" s="266"/>
      <c r="E16" s="266"/>
    </row>
    <row r="17" spans="1:5" x14ac:dyDescent="0.25">
      <c r="A17" s="72"/>
      <c r="B17" s="167"/>
      <c r="C17" s="178"/>
      <c r="D17" s="72"/>
      <c r="E17" s="72"/>
    </row>
    <row r="18" spans="1:5" x14ac:dyDescent="0.25">
      <c r="A18" s="61" t="s">
        <v>140</v>
      </c>
      <c r="B18" s="166"/>
      <c r="D18" s="261" t="str">
        <f>'Sabit Bilgiler'!C33</f>
        <v>15.12.2021</v>
      </c>
      <c r="E18" s="261"/>
    </row>
    <row r="19" spans="1:5" ht="15" customHeight="1" x14ac:dyDescent="0.25">
      <c r="A19" s="61" t="s">
        <v>139</v>
      </c>
      <c r="B19" s="264" t="str">
        <f>CONCATENATE('Sabit Bilgiler'!B55," ",'Sabit Bilgiler'!B48)</f>
        <v>2021-2022 Eğitim Öğretim Yılı Kırtasiye Malzemesi Alımı</v>
      </c>
      <c r="C19" s="165"/>
      <c r="D19" s="46"/>
      <c r="E19" s="46"/>
    </row>
    <row r="20" spans="1:5" ht="45" customHeight="1" x14ac:dyDescent="0.25">
      <c r="A20" s="63"/>
      <c r="B20" s="264"/>
      <c r="C20" s="165"/>
      <c r="D20" s="46"/>
      <c r="E20" s="46"/>
    </row>
    <row r="21" spans="1:5" ht="14.45" customHeight="1" x14ac:dyDescent="0.25">
      <c r="A21" s="80"/>
      <c r="B21" s="168"/>
      <c r="C21" s="164"/>
      <c r="D21" s="46"/>
      <c r="E21" s="46"/>
    </row>
    <row r="22" spans="1:5" ht="30" customHeight="1" x14ac:dyDescent="0.25">
      <c r="B22" s="264" t="s">
        <v>135</v>
      </c>
      <c r="C22" s="264"/>
      <c r="D22" s="264"/>
      <c r="E22" s="264"/>
    </row>
    <row r="23" spans="1:5" x14ac:dyDescent="0.25">
      <c r="B23" s="168"/>
      <c r="C23" s="164"/>
      <c r="D23" s="141"/>
      <c r="E23" s="141"/>
    </row>
    <row r="24" spans="1:5" x14ac:dyDescent="0.25">
      <c r="A24" s="47"/>
      <c r="B24" s="251" t="s">
        <v>124</v>
      </c>
      <c r="C24" s="251"/>
      <c r="D24" s="251"/>
      <c r="E24" s="251"/>
    </row>
    <row r="26" spans="1:5" x14ac:dyDescent="0.25">
      <c r="D26" s="71"/>
    </row>
    <row r="27" spans="1:5" x14ac:dyDescent="0.25">
      <c r="D27" s="71"/>
    </row>
    <row r="28" spans="1:5" x14ac:dyDescent="0.25">
      <c r="D28" s="263" t="str">
        <f>'Sabit Bilgiler'!B26</f>
        <v>Yasin CEPECİ</v>
      </c>
      <c r="E28" s="263"/>
    </row>
    <row r="29" spans="1:5" x14ac:dyDescent="0.25">
      <c r="D29" s="262" t="str">
        <f>'Sabit Bilgiler'!B27</f>
        <v>Okul Müdürü</v>
      </c>
      <c r="E29" s="262"/>
    </row>
  </sheetData>
  <autoFilter ref="A12:E13">
    <filterColumn colId="1">
      <customFilters>
        <customFilter operator="notEqual" val=" "/>
      </customFilters>
    </filterColumn>
  </autoFilter>
  <mergeCells count="12">
    <mergeCell ref="A1:E1"/>
    <mergeCell ref="A16:E16"/>
    <mergeCell ref="A3:E3"/>
    <mergeCell ref="A5:E5"/>
    <mergeCell ref="A11:E11"/>
    <mergeCell ref="A15:E15"/>
    <mergeCell ref="D18:E18"/>
    <mergeCell ref="D29:E29"/>
    <mergeCell ref="D28:E28"/>
    <mergeCell ref="B19:B20"/>
    <mergeCell ref="B24:E24"/>
    <mergeCell ref="B22:E22"/>
  </mergeCells>
  <phoneticPr fontId="0" type="noConversion"/>
  <pageMargins left="0.59055118110236227" right="0.59055118110236227" top="0.59055118110236227" bottom="0.59055118110236227" header="0.31496062992125984" footer="0.31496062992125984"/>
  <pageSetup paperSize="9" fitToWidth="0" fitToHeight="0"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ANASAYFDÖN">
                <anchor moveWithCells="1">
                  <from>
                    <xdr:col>244</xdr:col>
                    <xdr:colOff>342900</xdr:colOff>
                    <xdr:row>0</xdr:row>
                    <xdr:rowOff>0</xdr:rowOff>
                  </from>
                  <to>
                    <xdr:col>247</xdr:col>
                    <xdr:colOff>314325</xdr:colOff>
                    <xdr:row>0</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filterMode="1">
    <tabColor rgb="FF00B050"/>
  </sheetPr>
  <dimension ref="A1:M23"/>
  <sheetViews>
    <sheetView view="pageBreakPreview" zoomScale="70" zoomScaleSheetLayoutView="70" workbookViewId="0">
      <selection activeCell="B4" sqref="B4:E4"/>
    </sheetView>
  </sheetViews>
  <sheetFormatPr defaultColWidth="9.140625" defaultRowHeight="15" x14ac:dyDescent="0.25"/>
  <cols>
    <col min="1" max="1" width="7" style="21" customWidth="1"/>
    <col min="2" max="2" width="23.7109375" style="21" customWidth="1"/>
    <col min="3" max="4" width="6.28515625" style="21" customWidth="1"/>
    <col min="5" max="5" width="11.7109375" style="21" customWidth="1"/>
    <col min="6" max="6" width="12.140625" style="21" bestFit="1" customWidth="1"/>
    <col min="7" max="7" width="11.7109375" style="21" customWidth="1"/>
    <col min="8" max="8" width="12.42578125" style="21" customWidth="1"/>
    <col min="9" max="9" width="11.7109375" style="21" customWidth="1"/>
    <col min="10" max="10" width="12.85546875" style="21" customWidth="1"/>
    <col min="11" max="12" width="11.7109375" style="21" customWidth="1"/>
    <col min="13" max="16384" width="9.140625" style="21"/>
  </cols>
  <sheetData>
    <row r="1" spans="1:13" ht="15.75" x14ac:dyDescent="0.25">
      <c r="A1" s="297" t="str">
        <f>'Sabit Bilgiler'!B3</f>
        <v>T.C.</v>
      </c>
      <c r="B1" s="298"/>
      <c r="C1" s="298"/>
      <c r="D1" s="298"/>
      <c r="E1" s="298"/>
      <c r="F1" s="298"/>
      <c r="G1" s="298"/>
      <c r="H1" s="298"/>
      <c r="I1" s="298"/>
      <c r="J1" s="298"/>
      <c r="K1" s="298"/>
      <c r="L1" s="298"/>
    </row>
    <row r="2" spans="1:13" ht="15.75" x14ac:dyDescent="0.25">
      <c r="A2" s="297" t="str">
        <f>'Sabit Bilgiler'!B4</f>
        <v>YEŞİLHİSAR KAYMAKAMLIĞI</v>
      </c>
      <c r="B2" s="298"/>
      <c r="C2" s="298"/>
      <c r="D2" s="298"/>
      <c r="E2" s="298"/>
      <c r="F2" s="298"/>
      <c r="G2" s="298"/>
      <c r="H2" s="298"/>
      <c r="I2" s="298"/>
      <c r="J2" s="298"/>
      <c r="K2" s="298"/>
      <c r="L2" s="298"/>
    </row>
    <row r="3" spans="1:13" ht="15.75" x14ac:dyDescent="0.25">
      <c r="A3" s="297" t="str">
        <f>'Sabit Bilgiler'!B5</f>
        <v>YEŞİLHİSAR MESLEKİ VE TEKNİK ANADOLU LİSESİ</v>
      </c>
      <c r="B3" s="298"/>
      <c r="C3" s="298"/>
      <c r="D3" s="298"/>
      <c r="E3" s="298"/>
      <c r="F3" s="298"/>
      <c r="G3" s="298"/>
      <c r="H3" s="298"/>
      <c r="I3" s="298"/>
      <c r="J3" s="298"/>
      <c r="K3" s="298"/>
      <c r="L3" s="298"/>
    </row>
    <row r="4" spans="1:13" x14ac:dyDescent="0.25">
      <c r="A4" s="196" t="s">
        <v>140</v>
      </c>
      <c r="B4" s="303" t="str">
        <f>CONCATENATE('Sabit Bilgiler'!B62,'Sabit Bilgiler'!B8)</f>
        <v>65158116-934.01.02-E39221183</v>
      </c>
      <c r="C4" s="303"/>
      <c r="D4" s="303"/>
      <c r="E4" s="304"/>
      <c r="F4" s="195"/>
      <c r="G4" s="195"/>
      <c r="H4" s="195"/>
      <c r="I4" s="195"/>
      <c r="J4" s="195"/>
      <c r="K4" s="299"/>
      <c r="L4" s="300"/>
    </row>
    <row r="5" spans="1:13" x14ac:dyDescent="0.25">
      <c r="A5" s="196" t="s">
        <v>139</v>
      </c>
      <c r="B5" s="191" t="s">
        <v>120</v>
      </c>
      <c r="C5" s="192"/>
      <c r="D5" s="192"/>
      <c r="E5" s="191"/>
      <c r="F5" s="191"/>
      <c r="G5" s="194"/>
      <c r="H5" s="195"/>
      <c r="I5" s="195"/>
      <c r="J5" s="195"/>
      <c r="K5" s="195"/>
      <c r="L5" s="195"/>
    </row>
    <row r="6" spans="1:13" x14ac:dyDescent="0.25">
      <c r="A6" s="190"/>
      <c r="B6" s="191"/>
      <c r="C6" s="192"/>
      <c r="D6" s="192"/>
      <c r="E6" s="191"/>
      <c r="F6" s="191"/>
      <c r="G6" s="191"/>
      <c r="H6" s="193"/>
      <c r="I6" s="193"/>
      <c r="J6" s="193"/>
      <c r="K6" s="193"/>
      <c r="L6" s="193"/>
    </row>
    <row r="7" spans="1:13" ht="15.75" x14ac:dyDescent="0.25">
      <c r="A7" s="301" t="s">
        <v>42</v>
      </c>
      <c r="B7" s="302"/>
      <c r="C7" s="302"/>
      <c r="D7" s="302"/>
      <c r="E7" s="302"/>
      <c r="F7" s="302"/>
      <c r="G7" s="302"/>
      <c r="H7" s="302"/>
      <c r="I7" s="302"/>
      <c r="J7" s="302"/>
      <c r="K7" s="302"/>
      <c r="L7" s="302"/>
    </row>
    <row r="8" spans="1:13" ht="75" customHeight="1" x14ac:dyDescent="0.25">
      <c r="A8" s="295" t="str">
        <f>CONCATENATE("                ","Yaklaşık Maliyet Hesaplama Başkan Müdür Yardımcısı"," ",Görevli!B5,", ","Üyeler"," ",Görevli!B7,", ",Görevli!B9,"'ın iştiraki ile","  ",'Sabit Bilgiler'!D33,"  tarihinde toplanarak ihale yetkilisinin  ",'Sabit Bilgiler'!E33,"  tarihli onayı doğrultusunda 4734 sayılı Kamu İhale Kanununun 6 ve 9. maddesi ile Hizmet Alımı İhaleleri Uygulama Yönetmeliğinin 10. maddesi/Mal Alımı İhaleleri Uygulama Yönetmeliğinin 7. maddesi gereğince, mahalli esnaflar gibi kişi ve kuruluşlardan "&amp;"alınan fiyatlar incelenerek, alınacak Mal/Hizmet/Yapım'e/a ait yaklaşık maliyet tutarı komisyonumuzca aşağıdaki gibi tespit edilmiştir.")</f>
        <v xml:space="preserve">                Yaklaşık Maliyet Hesaplama Başkan Müdür Yardımcısı Adem KOCABAY, Üyeler , 'ın iştiraki ile  15.12.2021  tarihinde toplanarak ihale yetkilisinin  16.12.2021  tarihli onayı doğrultusunda 4734 sayılı Kamu İhale Kanununun 6 ve 9. maddesi ile Hizmet Alımı İhaleleri Uygulama Yönetmeliğinin 10. maddesi/Mal Alımı İhaleleri Uygulama Yönetmeliğinin 7. maddesi gereğince, mahalli esnaflar gibi kişi ve kuruluşlardan alınan fiyatlar incelenerek, alınacak Mal/Hizmet/Yapım'e/a ait yaklaşık maliyet tutarı komisyonumuzca aşağıdaki gibi tespit edilmiştir.</v>
      </c>
      <c r="B8" s="296"/>
      <c r="C8" s="296"/>
      <c r="D8" s="296"/>
      <c r="E8" s="296"/>
      <c r="F8" s="296"/>
      <c r="G8" s="296"/>
      <c r="H8" s="296"/>
      <c r="I8" s="296"/>
      <c r="J8" s="296"/>
      <c r="K8" s="296"/>
      <c r="L8" s="296"/>
    </row>
    <row r="9" spans="1:13" ht="15" customHeight="1" thickBot="1" x14ac:dyDescent="0.3">
      <c r="A9" s="50"/>
      <c r="B9" s="51"/>
      <c r="C9" s="51"/>
      <c r="D9" s="51"/>
      <c r="E9" s="51"/>
      <c r="F9" s="51"/>
      <c r="G9" s="51"/>
      <c r="H9" s="51"/>
      <c r="I9" s="51"/>
      <c r="J9" s="51"/>
      <c r="K9" s="51"/>
      <c r="L9" s="51"/>
    </row>
    <row r="10" spans="1:13" ht="15" customHeight="1" thickTop="1" x14ac:dyDescent="0.25">
      <c r="A10" s="284" t="s">
        <v>169</v>
      </c>
      <c r="B10" s="285"/>
      <c r="C10" s="285"/>
      <c r="D10" s="285"/>
      <c r="E10" s="285" t="s">
        <v>151</v>
      </c>
      <c r="F10" s="288"/>
      <c r="G10" s="288"/>
      <c r="H10" s="288"/>
      <c r="I10" s="288"/>
      <c r="J10" s="288"/>
      <c r="K10" s="285" t="s">
        <v>43</v>
      </c>
      <c r="L10" s="290"/>
    </row>
    <row r="11" spans="1:13" ht="45" customHeight="1" x14ac:dyDescent="0.25">
      <c r="A11" s="286"/>
      <c r="B11" s="287"/>
      <c r="C11" s="287"/>
      <c r="D11" s="287"/>
      <c r="E11" s="292" t="str">
        <f>'Sabit Bilgiler'!B35</f>
        <v>FİLİZ KIRTASİYE</v>
      </c>
      <c r="F11" s="293"/>
      <c r="G11" s="294" t="str">
        <f>'Sabit Bilgiler'!B43</f>
        <v>SÖZ KIRTASİYE</v>
      </c>
      <c r="H11" s="294"/>
      <c r="I11" s="289" t="str">
        <f>'Sabit Bilgiler'!B44</f>
        <v>AKPET KIRTASİYE</v>
      </c>
      <c r="J11" s="289"/>
      <c r="K11" s="287"/>
      <c r="L11" s="291"/>
    </row>
    <row r="12" spans="1:13" ht="45" customHeight="1" x14ac:dyDescent="0.25">
      <c r="A12" s="155" t="s">
        <v>119</v>
      </c>
      <c r="B12" s="174" t="s">
        <v>44</v>
      </c>
      <c r="C12" s="274" t="s">
        <v>130</v>
      </c>
      <c r="D12" s="275"/>
      <c r="E12" s="156" t="s">
        <v>132</v>
      </c>
      <c r="F12" s="156" t="s">
        <v>113</v>
      </c>
      <c r="G12" s="156" t="s">
        <v>131</v>
      </c>
      <c r="H12" s="156" t="s">
        <v>133</v>
      </c>
      <c r="I12" s="156" t="s">
        <v>131</v>
      </c>
      <c r="J12" s="156" t="s">
        <v>113</v>
      </c>
      <c r="K12" s="156" t="s">
        <v>167</v>
      </c>
      <c r="L12" s="157" t="s">
        <v>168</v>
      </c>
    </row>
    <row r="13" spans="1:13" ht="15.75" thickBot="1" x14ac:dyDescent="0.3">
      <c r="A13" s="152">
        <f>IF('1ihtiyac Lüzum'!A13="","",'1ihtiyac Lüzum'!A13)</f>
        <v>1</v>
      </c>
      <c r="B13" s="173" t="str">
        <f>IF('1ihtiyac Lüzum'!B13="","",'1ihtiyac Lüzum'!B13)</f>
        <v>A4 KAĞIDI</v>
      </c>
      <c r="C13" s="48">
        <f>IF('1ihtiyac Lüzum'!D13="","",'1ihtiyac Lüzum'!D13)</f>
        <v>20</v>
      </c>
      <c r="D13" s="48" t="str">
        <f>IF('1ihtiyac Lüzum'!E13="","",'1ihtiyac Lüzum'!E13)</f>
        <v>TOP</v>
      </c>
      <c r="E13" s="150">
        <v>54.4</v>
      </c>
      <c r="F13" s="78">
        <f t="shared" ref="F13" si="0">IF(C13="","",C13*E13)</f>
        <v>1088</v>
      </c>
      <c r="G13" s="150">
        <v>54.75</v>
      </c>
      <c r="H13" s="78">
        <f t="shared" ref="H13" si="1">IF(C13="","",C13*G13)</f>
        <v>1095</v>
      </c>
      <c r="I13" s="150">
        <v>54.67</v>
      </c>
      <c r="J13" s="78">
        <f t="shared" ref="J13" si="2">IF(C13="","",C13*I13)</f>
        <v>1093.4000000000001</v>
      </c>
      <c r="K13" s="151">
        <f>IF(B13="","",(E13+G13+I13)/2)</f>
        <v>81.91</v>
      </c>
      <c r="L13" s="153">
        <f>IF(C13="","",(F13+H13+J13)/3)</f>
        <v>1092.1333333333334</v>
      </c>
    </row>
    <row r="14" spans="1:13" ht="13.5" customHeight="1" thickTop="1" thickBot="1" x14ac:dyDescent="0.3">
      <c r="A14" s="154"/>
      <c r="B14" s="148"/>
      <c r="C14" s="158"/>
      <c r="D14" s="158"/>
      <c r="E14" s="159"/>
      <c r="F14" s="160"/>
      <c r="G14" s="159"/>
      <c r="H14" s="160"/>
      <c r="I14" s="159"/>
      <c r="J14" s="160"/>
      <c r="K14" s="161"/>
      <c r="L14" s="162"/>
      <c r="M14" s="149"/>
    </row>
    <row r="15" spans="1:13" ht="18" customHeight="1" thickTop="1" thickBot="1" x14ac:dyDescent="0.3">
      <c r="A15" s="149"/>
      <c r="B15" s="77"/>
      <c r="C15" s="77"/>
      <c r="D15" s="77"/>
      <c r="E15" s="77"/>
      <c r="F15" s="77"/>
      <c r="G15" s="77"/>
      <c r="H15" s="271" t="s">
        <v>146</v>
      </c>
      <c r="I15" s="272"/>
      <c r="J15" s="272"/>
      <c r="K15" s="273"/>
      <c r="L15" s="200">
        <f>SUM(L13:L13)</f>
        <v>1092.1333333333334</v>
      </c>
    </row>
    <row r="16" spans="1:13" ht="15" customHeight="1" thickTop="1" x14ac:dyDescent="0.25">
      <c r="A16" s="52"/>
      <c r="B16" s="53"/>
      <c r="C16" s="54"/>
      <c r="D16" s="54"/>
      <c r="E16" s="55"/>
      <c r="F16" s="55"/>
      <c r="G16" s="55"/>
      <c r="H16" s="55"/>
      <c r="I16" s="55"/>
      <c r="J16" s="55"/>
      <c r="K16" s="55"/>
      <c r="L16" s="79"/>
    </row>
    <row r="17" spans="1:12" x14ac:dyDescent="0.25">
      <c r="A17" s="52"/>
      <c r="B17" s="53"/>
      <c r="C17" s="54"/>
      <c r="D17" s="54"/>
      <c r="E17" s="55"/>
      <c r="F17" s="55"/>
      <c r="G17" s="55"/>
      <c r="H17" s="55"/>
      <c r="I17" s="55"/>
      <c r="J17" s="77"/>
      <c r="K17" s="77"/>
      <c r="L17" s="79"/>
    </row>
    <row r="18" spans="1:12" ht="15" customHeight="1" x14ac:dyDescent="0.25">
      <c r="A18" s="279" t="s">
        <v>46</v>
      </c>
      <c r="B18" s="279"/>
      <c r="C18" s="179"/>
      <c r="D18" s="276" t="s">
        <v>45</v>
      </c>
      <c r="E18" s="276"/>
      <c r="F18" s="276"/>
      <c r="G18" s="276" t="s">
        <v>45</v>
      </c>
      <c r="H18" s="276"/>
      <c r="I18" s="276"/>
      <c r="J18" s="283"/>
      <c r="K18" s="283"/>
      <c r="L18" s="283"/>
    </row>
    <row r="19" spans="1:12" ht="15" customHeight="1" x14ac:dyDescent="0.25">
      <c r="A19" s="280" t="str">
        <f>Görevli!B5</f>
        <v>Adem KOCABAY</v>
      </c>
      <c r="B19" s="279"/>
      <c r="C19" s="179"/>
      <c r="D19" s="277">
        <f>Görevli!B7</f>
        <v>0</v>
      </c>
      <c r="E19" s="277"/>
      <c r="F19" s="277"/>
      <c r="G19" s="277">
        <f>Görevli!B9</f>
        <v>0</v>
      </c>
      <c r="H19" s="277"/>
      <c r="I19" s="277"/>
      <c r="J19" s="279"/>
      <c r="K19" s="279"/>
      <c r="L19" s="279"/>
    </row>
    <row r="20" spans="1:12" ht="15" customHeight="1" x14ac:dyDescent="0.25">
      <c r="A20" s="281" t="str">
        <f>'Sabit Bilgiler'!B13</f>
        <v>Müdür Yardımcısı</v>
      </c>
      <c r="B20" s="282"/>
      <c r="C20" s="51"/>
      <c r="D20" s="278">
        <f>Görevli!B8</f>
        <v>0</v>
      </c>
      <c r="E20" s="278"/>
      <c r="F20" s="278"/>
      <c r="G20" s="278">
        <f>Görevli!B10</f>
        <v>0</v>
      </c>
      <c r="H20" s="278"/>
      <c r="I20" s="278"/>
      <c r="J20" s="282"/>
      <c r="K20" s="282"/>
      <c r="L20" s="282"/>
    </row>
    <row r="23" spans="1:12" ht="15.75" thickBot="1" x14ac:dyDescent="0.3">
      <c r="F23" s="89">
        <f>SUM(F13:F13)</f>
        <v>1088</v>
      </c>
      <c r="H23" s="89">
        <f>SUM(H13:H13)</f>
        <v>1095</v>
      </c>
      <c r="J23" s="89">
        <f>SUM(J13:J13)</f>
        <v>1093.4000000000001</v>
      </c>
    </row>
  </sheetData>
  <autoFilter ref="A12:L13">
    <filterColumn colId="0">
      <customFilters>
        <customFilter operator="notEqual" val=" "/>
      </customFilters>
    </filterColumn>
    <filterColumn colId="2" showButton="0"/>
  </autoFilter>
  <mergeCells count="27">
    <mergeCell ref="A8:L8"/>
    <mergeCell ref="A1:L1"/>
    <mergeCell ref="A2:L2"/>
    <mergeCell ref="A3:L3"/>
    <mergeCell ref="K4:L4"/>
    <mergeCell ref="A7:L7"/>
    <mergeCell ref="B4:E4"/>
    <mergeCell ref="A10:D11"/>
    <mergeCell ref="E10:J10"/>
    <mergeCell ref="I11:J11"/>
    <mergeCell ref="K10:L11"/>
    <mergeCell ref="E11:F11"/>
    <mergeCell ref="G11:H11"/>
    <mergeCell ref="A18:B18"/>
    <mergeCell ref="A19:B19"/>
    <mergeCell ref="A20:B20"/>
    <mergeCell ref="J19:L19"/>
    <mergeCell ref="J18:L18"/>
    <mergeCell ref="G20:I20"/>
    <mergeCell ref="G19:I19"/>
    <mergeCell ref="G18:I18"/>
    <mergeCell ref="J20:L20"/>
    <mergeCell ref="H15:K15"/>
    <mergeCell ref="C12:D12"/>
    <mergeCell ref="D18:F18"/>
    <mergeCell ref="D19:F19"/>
    <mergeCell ref="D20:F20"/>
  </mergeCells>
  <phoneticPr fontId="0" type="noConversion"/>
  <pageMargins left="0.59055118110236227" right="0.59055118110236227" top="0.59055118110236227" bottom="0.59055118110236227" header="0.31496062992125984" footer="0.31496062992125984"/>
  <pageSetup paperSize="9" scale="96" fitToWidth="0" fitToHeight="0"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tabColor rgb="FF002060"/>
  </sheetPr>
  <dimension ref="A1:O34"/>
  <sheetViews>
    <sheetView view="pageBreakPreview" topLeftCell="A22" zoomScale="85" zoomScaleSheetLayoutView="85" workbookViewId="0">
      <selection sqref="A1:J32"/>
    </sheetView>
  </sheetViews>
  <sheetFormatPr defaultColWidth="9.140625" defaultRowHeight="15" x14ac:dyDescent="0.25"/>
  <cols>
    <col min="1" max="1" width="11.28515625" style="93" customWidth="1"/>
    <col min="2" max="2" width="1.5703125" style="93" bestFit="1" customWidth="1"/>
    <col min="3" max="3" width="9.140625" style="93"/>
    <col min="4" max="4" width="6.28515625" style="93" customWidth="1"/>
    <col min="5" max="5" width="9.42578125" style="93" customWidth="1"/>
    <col min="6" max="6" width="10.7109375" style="93" bestFit="1" customWidth="1"/>
    <col min="7" max="7" width="10.28515625" style="93" bestFit="1" customWidth="1"/>
    <col min="8" max="8" width="1.5703125" style="93" customWidth="1"/>
    <col min="9" max="9" width="16.140625" style="93" customWidth="1"/>
    <col min="10" max="10" width="18.42578125" style="93" customWidth="1"/>
    <col min="11" max="16384" width="9.140625" style="93"/>
  </cols>
  <sheetData>
    <row r="1" spans="1:15" ht="63.6" customHeight="1" thickTop="1" x14ac:dyDescent="0.25">
      <c r="A1" s="362" t="s">
        <v>106</v>
      </c>
      <c r="B1" s="363"/>
      <c r="C1" s="363"/>
      <c r="D1" s="363"/>
      <c r="E1" s="363"/>
      <c r="F1" s="363"/>
      <c r="G1" s="363"/>
      <c r="H1" s="363"/>
      <c r="I1" s="363"/>
      <c r="J1" s="364"/>
    </row>
    <row r="2" spans="1:15" x14ac:dyDescent="0.25">
      <c r="A2" s="323" t="s">
        <v>98</v>
      </c>
      <c r="B2" s="321"/>
      <c r="C2" s="321"/>
      <c r="D2" s="321"/>
      <c r="E2" s="324"/>
      <c r="F2" s="325" t="s">
        <v>186</v>
      </c>
      <c r="G2" s="326"/>
      <c r="H2" s="326"/>
      <c r="I2" s="326"/>
      <c r="J2" s="327"/>
    </row>
    <row r="3" spans="1:15" ht="43.15" customHeight="1" x14ac:dyDescent="0.25">
      <c r="A3" s="323" t="s">
        <v>83</v>
      </c>
      <c r="B3" s="321"/>
      <c r="C3" s="321"/>
      <c r="D3" s="321"/>
      <c r="E3" s="324"/>
      <c r="F3" s="92" t="str">
        <f>'Sabit Bilgiler'!E33</f>
        <v>16.12.2021</v>
      </c>
      <c r="G3" s="337" t="s">
        <v>202</v>
      </c>
      <c r="H3" s="338"/>
      <c r="I3" s="338"/>
      <c r="J3" s="339"/>
      <c r="L3" s="365"/>
      <c r="M3" s="365"/>
      <c r="N3" s="365"/>
      <c r="O3" s="365"/>
    </row>
    <row r="4" spans="1:15" ht="32.25" customHeight="1" x14ac:dyDescent="0.25">
      <c r="A4" s="331" t="s">
        <v>99</v>
      </c>
      <c r="B4" s="332"/>
      <c r="C4" s="332"/>
      <c r="D4" s="332"/>
      <c r="E4" s="332"/>
      <c r="F4" s="332"/>
      <c r="G4" s="332"/>
      <c r="H4" s="332"/>
      <c r="I4" s="332"/>
      <c r="J4" s="333"/>
    </row>
    <row r="5" spans="1:15" ht="33" customHeight="1" x14ac:dyDescent="0.25">
      <c r="A5" s="311" t="s">
        <v>100</v>
      </c>
      <c r="B5" s="312"/>
      <c r="C5" s="312"/>
      <c r="D5" s="312"/>
      <c r="E5" s="313"/>
      <c r="F5" s="334" t="str">
        <f>'Sabit Bilgiler'!B48</f>
        <v>Kırtasiye Malzemesi Alımı</v>
      </c>
      <c r="G5" s="335"/>
      <c r="H5" s="335"/>
      <c r="I5" s="335"/>
      <c r="J5" s="336"/>
    </row>
    <row r="6" spans="1:15" ht="33" customHeight="1" x14ac:dyDescent="0.25">
      <c r="A6" s="311" t="s">
        <v>101</v>
      </c>
      <c r="B6" s="312"/>
      <c r="C6" s="312"/>
      <c r="D6" s="312"/>
      <c r="E6" s="313"/>
      <c r="F6" s="325" t="str">
        <f>F5</f>
        <v>Kırtasiye Malzemesi Alımı</v>
      </c>
      <c r="G6" s="326"/>
      <c r="H6" s="326"/>
      <c r="I6" s="326"/>
      <c r="J6" s="327"/>
    </row>
    <row r="7" spans="1:15" ht="31.9" customHeight="1" x14ac:dyDescent="0.25">
      <c r="A7" s="328"/>
      <c r="B7" s="329"/>
      <c r="C7" s="329"/>
      <c r="D7" s="329"/>
      <c r="E7" s="329"/>
      <c r="F7" s="329"/>
      <c r="G7" s="329"/>
      <c r="H7" s="329"/>
      <c r="I7" s="329"/>
      <c r="J7" s="330"/>
    </row>
    <row r="8" spans="1:15" ht="15.95" customHeight="1" x14ac:dyDescent="0.25">
      <c r="A8" s="305" t="s">
        <v>84</v>
      </c>
      <c r="B8" s="306"/>
      <c r="C8" s="306"/>
      <c r="D8" s="306"/>
      <c r="E8" s="307"/>
      <c r="F8" s="308">
        <f>'2Yaklaşık Maliyet'!L15</f>
        <v>1092.1333333333334</v>
      </c>
      <c r="G8" s="309"/>
      <c r="H8" s="309"/>
      <c r="I8" s="309"/>
      <c r="J8" s="310"/>
    </row>
    <row r="9" spans="1:15" ht="15.95" customHeight="1" x14ac:dyDescent="0.25">
      <c r="A9" s="311" t="s">
        <v>85</v>
      </c>
      <c r="B9" s="312"/>
      <c r="C9" s="312"/>
      <c r="D9" s="312"/>
      <c r="E9" s="313"/>
      <c r="F9" s="314">
        <f>'Sabit Bilgiler'!B58</f>
        <v>1175.5999999999999</v>
      </c>
      <c r="G9" s="315"/>
      <c r="H9" s="315"/>
      <c r="I9" s="315"/>
      <c r="J9" s="316"/>
    </row>
    <row r="10" spans="1:15" ht="15.95" customHeight="1" x14ac:dyDescent="0.25">
      <c r="A10" s="317" t="s">
        <v>102</v>
      </c>
      <c r="B10" s="318"/>
      <c r="C10" s="318"/>
      <c r="D10" s="318"/>
      <c r="E10" s="319"/>
      <c r="F10" s="320" t="s">
        <v>107</v>
      </c>
      <c r="G10" s="321"/>
      <c r="H10" s="321"/>
      <c r="I10" s="321"/>
      <c r="J10" s="322"/>
    </row>
    <row r="11" spans="1:15" ht="15.95" customHeight="1" x14ac:dyDescent="0.25">
      <c r="A11" s="311" t="s">
        <v>103</v>
      </c>
      <c r="B11" s="312"/>
      <c r="C11" s="312"/>
      <c r="D11" s="312"/>
      <c r="E11" s="313"/>
      <c r="F11" s="334" t="str">
        <f>'Sabit Bilgiler'!B63</f>
        <v>03.02.10.01</v>
      </c>
      <c r="G11" s="335"/>
      <c r="H11" s="335"/>
      <c r="I11" s="335"/>
      <c r="J11" s="336"/>
    </row>
    <row r="12" spans="1:15" ht="15.95" customHeight="1" x14ac:dyDescent="0.25">
      <c r="A12" s="311" t="s">
        <v>87</v>
      </c>
      <c r="B12" s="312"/>
      <c r="C12" s="312"/>
      <c r="D12" s="312"/>
      <c r="E12" s="313"/>
      <c r="F12" s="334" t="s">
        <v>144</v>
      </c>
      <c r="G12" s="335"/>
      <c r="H12" s="335"/>
      <c r="I12" s="335"/>
      <c r="J12" s="336"/>
    </row>
    <row r="13" spans="1:15" ht="15.95" customHeight="1" x14ac:dyDescent="0.25">
      <c r="A13" s="311" t="s">
        <v>104</v>
      </c>
      <c r="B13" s="312"/>
      <c r="C13" s="312"/>
      <c r="D13" s="312"/>
      <c r="E13" s="313"/>
      <c r="F13" s="334" t="s">
        <v>152</v>
      </c>
      <c r="G13" s="335"/>
      <c r="H13" s="335"/>
      <c r="I13" s="335"/>
      <c r="J13" s="336"/>
    </row>
    <row r="14" spans="1:15" x14ac:dyDescent="0.25">
      <c r="A14" s="311" t="s">
        <v>108</v>
      </c>
      <c r="B14" s="312"/>
      <c r="C14" s="312"/>
      <c r="D14" s="312"/>
      <c r="E14" s="313"/>
      <c r="F14" s="334" t="s">
        <v>153</v>
      </c>
      <c r="G14" s="335"/>
      <c r="H14" s="335"/>
      <c r="I14" s="335"/>
      <c r="J14" s="336"/>
    </row>
    <row r="15" spans="1:15" ht="32.25" customHeight="1" x14ac:dyDescent="0.25">
      <c r="A15" s="305" t="s">
        <v>128</v>
      </c>
      <c r="B15" s="306"/>
      <c r="C15" s="306"/>
      <c r="D15" s="306"/>
      <c r="E15" s="307"/>
      <c r="F15" s="374" t="s">
        <v>145</v>
      </c>
      <c r="G15" s="329"/>
      <c r="H15" s="329"/>
      <c r="I15" s="329"/>
      <c r="J15" s="330"/>
    </row>
    <row r="16" spans="1:15" ht="32.25" customHeight="1" x14ac:dyDescent="0.25">
      <c r="A16" s="331" t="s">
        <v>105</v>
      </c>
      <c r="B16" s="332"/>
      <c r="C16" s="332"/>
      <c r="D16" s="332"/>
      <c r="E16" s="332"/>
      <c r="F16" s="332"/>
      <c r="G16" s="332"/>
      <c r="H16" s="332"/>
      <c r="I16" s="332"/>
      <c r="J16" s="333"/>
    </row>
    <row r="17" spans="1:10" ht="95.25" customHeight="1" x14ac:dyDescent="0.25">
      <c r="A17" s="343" t="str">
        <f>CONCATENATE("             ",'Sabit Bilgiler'!B48," için ekli yaklaşık maliyet icmal tablosu incelendiğinde toplam tutar 4734 sayılı K.İ.K' nun Mal Alımı Uygulama Yönetmeliğinin 10. maddesi gereğince aynı kanunun 18 ile 22. maddeleri hükümleri doğrultusunda aynı kanunun 22/d bendi gereğince "&amp;"Doğrudan Alım yapılabilmesini ve ödemelerin ",'Sabit Bilgiler'!B52,"ndan fiyat farkı ödenmeksizin belirtilen tarihe kadar alımlarının yapılarak, ödemenin defaten fatura karşılığı ayniyat alındısı ile tamamının ödenmesi için onaylarınıza arz ederim. ",)</f>
        <v xml:space="preserve">             Kırtasiye Malzemesi Alımı için ekli yaklaşık maliyet icmal tablosu incelendiğinde toplam tutar 4734 sayılı K.İ.K' nun Mal Alımı Uygulama Yönetmeliğinin 10. maddesi gereğince aynı kanunun 18 ile 22. maddeleri hükümleri doğrultusunda aynı kanunun 22/d bendi gereğince Doğrudan Alım yapılabilmesini ve ödemelerin Okul Hesabından fiyat farkı ödenmeksizin belirtilen tarihe kadar alımlarının yapılarak, ödemenin defaten fatura karşılığı ayniyat alındısı ile tamamının ödenmesi için onaylarınıza arz ederim. </v>
      </c>
      <c r="B17" s="344"/>
      <c r="C17" s="344"/>
      <c r="D17" s="344"/>
      <c r="E17" s="344"/>
      <c r="F17" s="344"/>
      <c r="G17" s="344"/>
      <c r="H17" s="344"/>
      <c r="I17" s="344"/>
      <c r="J17" s="345"/>
    </row>
    <row r="18" spans="1:10" ht="14.1" customHeight="1" x14ac:dyDescent="0.25">
      <c r="A18" s="346"/>
      <c r="B18" s="347"/>
      <c r="C18" s="347"/>
      <c r="D18" s="347"/>
      <c r="E18" s="347"/>
      <c r="F18" s="347"/>
      <c r="G18" s="347"/>
      <c r="H18" s="347"/>
      <c r="I18" s="347"/>
      <c r="J18" s="348"/>
    </row>
    <row r="19" spans="1:10" ht="14.1" customHeight="1" x14ac:dyDescent="0.25">
      <c r="A19" s="346"/>
      <c r="B19" s="347"/>
      <c r="C19" s="347"/>
      <c r="D19" s="347"/>
      <c r="E19" s="347"/>
      <c r="F19" s="347"/>
      <c r="G19" s="347"/>
      <c r="H19" s="347"/>
      <c r="I19" s="347"/>
      <c r="J19" s="348"/>
    </row>
    <row r="20" spans="1:10" ht="14.1" customHeight="1" x14ac:dyDescent="0.25">
      <c r="A20" s="317"/>
      <c r="B20" s="367"/>
      <c r="C20" s="367"/>
      <c r="D20" s="367"/>
      <c r="E20" s="367"/>
      <c r="F20" s="367"/>
      <c r="G20" s="367"/>
      <c r="H20" s="367"/>
      <c r="I20" s="367"/>
      <c r="J20" s="368"/>
    </row>
    <row r="21" spans="1:10" ht="14.1" customHeight="1" x14ac:dyDescent="0.25">
      <c r="A21" s="317"/>
      <c r="B21" s="367"/>
      <c r="C21" s="367"/>
      <c r="D21" s="367"/>
      <c r="E21" s="367"/>
      <c r="F21" s="367"/>
      <c r="G21" s="367"/>
      <c r="H21" s="367"/>
      <c r="I21" s="367"/>
      <c r="J21" s="368"/>
    </row>
    <row r="22" spans="1:10" ht="14.1" customHeight="1" x14ac:dyDescent="0.25">
      <c r="A22" s="369"/>
      <c r="B22" s="370"/>
      <c r="C22" s="370"/>
      <c r="D22" s="370"/>
      <c r="E22" s="370"/>
      <c r="F22" s="370"/>
      <c r="G22" s="370"/>
      <c r="H22" s="370"/>
      <c r="I22" s="370"/>
      <c r="J22" s="371"/>
    </row>
    <row r="23" spans="1:10" ht="14.1" customHeight="1" x14ac:dyDescent="0.25">
      <c r="A23" s="305"/>
      <c r="B23" s="306"/>
      <c r="C23" s="306"/>
      <c r="D23" s="306"/>
      <c r="E23" s="306"/>
      <c r="F23" s="307"/>
      <c r="G23" s="372"/>
      <c r="H23" s="306"/>
      <c r="I23" s="306"/>
      <c r="J23" s="373"/>
    </row>
    <row r="24" spans="1:10" ht="14.1" customHeight="1" x14ac:dyDescent="0.25">
      <c r="A24" s="340" t="s">
        <v>129</v>
      </c>
      <c r="B24" s="341"/>
      <c r="C24" s="341"/>
      <c r="D24" s="341"/>
      <c r="E24" s="341"/>
      <c r="F24" s="342"/>
      <c r="G24" s="358"/>
      <c r="H24" s="318"/>
      <c r="I24" s="318"/>
      <c r="J24" s="359"/>
    </row>
    <row r="25" spans="1:10" x14ac:dyDescent="0.25">
      <c r="A25" s="340"/>
      <c r="B25" s="341"/>
      <c r="C25" s="341"/>
      <c r="D25" s="341"/>
      <c r="E25" s="341"/>
      <c r="F25" s="342"/>
      <c r="G25" s="353" t="s">
        <v>143</v>
      </c>
      <c r="H25" s="354"/>
      <c r="I25" s="354"/>
      <c r="J25" s="355"/>
    </row>
    <row r="26" spans="1:10" x14ac:dyDescent="0.25">
      <c r="A26" s="340"/>
      <c r="B26" s="341"/>
      <c r="C26" s="341"/>
      <c r="D26" s="341"/>
      <c r="E26" s="341"/>
      <c r="F26" s="342"/>
      <c r="G26" s="366" t="str">
        <f>'Sabit Bilgiler'!E33</f>
        <v>16.12.2021</v>
      </c>
      <c r="H26" s="354"/>
      <c r="I26" s="354"/>
      <c r="J26" s="355"/>
    </row>
    <row r="27" spans="1:10" x14ac:dyDescent="0.25">
      <c r="A27" s="350" t="str">
        <f>'Sabit Bilgiler'!E33</f>
        <v>16.12.2021</v>
      </c>
      <c r="B27" s="351"/>
      <c r="C27" s="351"/>
      <c r="D27" s="351"/>
      <c r="E27" s="351"/>
      <c r="F27" s="352"/>
      <c r="G27" s="353" t="s">
        <v>109</v>
      </c>
      <c r="H27" s="354"/>
      <c r="I27" s="354"/>
      <c r="J27" s="355"/>
    </row>
    <row r="28" spans="1:10" ht="14.1" customHeight="1" x14ac:dyDescent="0.25">
      <c r="A28" s="356"/>
      <c r="B28" s="354"/>
      <c r="C28" s="354"/>
      <c r="D28" s="354"/>
      <c r="E28" s="354"/>
      <c r="F28" s="357"/>
      <c r="G28" s="358"/>
      <c r="H28" s="318"/>
      <c r="I28" s="318"/>
      <c r="J28" s="359"/>
    </row>
    <row r="29" spans="1:10" ht="14.1" customHeight="1" x14ac:dyDescent="0.25">
      <c r="A29" s="94" t="s">
        <v>110</v>
      </c>
      <c r="B29" s="95" t="s">
        <v>111</v>
      </c>
      <c r="C29" s="341" t="str">
        <f>Görevli!B5</f>
        <v>Adem KOCABAY</v>
      </c>
      <c r="D29" s="341"/>
      <c r="E29" s="341"/>
      <c r="F29" s="96"/>
      <c r="G29" s="97" t="s">
        <v>16</v>
      </c>
      <c r="H29" s="95" t="s">
        <v>111</v>
      </c>
      <c r="I29" s="360" t="str">
        <f>'Sabit Bilgiler'!B26</f>
        <v>Yasin CEPECİ</v>
      </c>
      <c r="J29" s="361"/>
    </row>
    <row r="30" spans="1:10" ht="14.1" customHeight="1" x14ac:dyDescent="0.25">
      <c r="A30" s="94" t="s">
        <v>17</v>
      </c>
      <c r="B30" s="95" t="s">
        <v>111</v>
      </c>
      <c r="C30" s="341" t="s">
        <v>126</v>
      </c>
      <c r="D30" s="341"/>
      <c r="E30" s="341"/>
      <c r="F30" s="96"/>
      <c r="G30" s="97" t="s">
        <v>17</v>
      </c>
      <c r="H30" s="95" t="s">
        <v>111</v>
      </c>
      <c r="I30" s="360" t="str">
        <f>'Sabit Bilgiler'!B27</f>
        <v>Okul Müdürü</v>
      </c>
      <c r="J30" s="361"/>
    </row>
    <row r="31" spans="1:10" ht="14.1" customHeight="1" x14ac:dyDescent="0.25">
      <c r="A31" s="94" t="s">
        <v>80</v>
      </c>
      <c r="B31" s="95" t="s">
        <v>111</v>
      </c>
      <c r="C31" s="95"/>
      <c r="D31" s="95"/>
      <c r="E31" s="95"/>
      <c r="F31" s="96"/>
      <c r="G31" s="97" t="s">
        <v>80</v>
      </c>
      <c r="H31" s="95" t="s">
        <v>111</v>
      </c>
      <c r="I31" s="318"/>
      <c r="J31" s="359"/>
    </row>
    <row r="32" spans="1:10" ht="14.1" customHeight="1" thickBot="1" x14ac:dyDescent="0.3">
      <c r="A32" s="98"/>
      <c r="B32" s="99"/>
      <c r="C32" s="99"/>
      <c r="D32" s="99"/>
      <c r="E32" s="99"/>
      <c r="F32" s="100"/>
      <c r="G32" s="101"/>
      <c r="H32" s="99"/>
      <c r="I32" s="99"/>
      <c r="J32" s="102"/>
    </row>
    <row r="33" spans="1:10" ht="14.1" customHeight="1" thickTop="1" x14ac:dyDescent="0.25">
      <c r="A33" s="103"/>
      <c r="B33" s="103"/>
      <c r="C33" s="103"/>
      <c r="D33" s="103"/>
      <c r="E33" s="103"/>
      <c r="F33" s="103"/>
      <c r="G33" s="103"/>
      <c r="H33" s="103"/>
      <c r="I33" s="103"/>
      <c r="J33" s="103"/>
    </row>
    <row r="34" spans="1:10" ht="14.1" customHeight="1" x14ac:dyDescent="0.25">
      <c r="A34" s="349" t="s">
        <v>127</v>
      </c>
      <c r="B34" s="349"/>
      <c r="C34" s="349"/>
      <c r="D34" s="349"/>
      <c r="E34" s="349"/>
      <c r="F34" s="349"/>
      <c r="G34" s="349"/>
      <c r="H34" s="349"/>
      <c r="I34" s="349"/>
      <c r="J34" s="349"/>
    </row>
  </sheetData>
  <mergeCells count="49">
    <mergeCell ref="A1:J1"/>
    <mergeCell ref="L3:O3"/>
    <mergeCell ref="I30:J30"/>
    <mergeCell ref="G24:J24"/>
    <mergeCell ref="G25:J25"/>
    <mergeCell ref="G26:J26"/>
    <mergeCell ref="A20:J20"/>
    <mergeCell ref="A21:J21"/>
    <mergeCell ref="A22:J22"/>
    <mergeCell ref="A23:F23"/>
    <mergeCell ref="G23:J23"/>
    <mergeCell ref="A16:J16"/>
    <mergeCell ref="A14:E14"/>
    <mergeCell ref="F14:J14"/>
    <mergeCell ref="A15:E15"/>
    <mergeCell ref="F15:J15"/>
    <mergeCell ref="A34:J34"/>
    <mergeCell ref="A27:F27"/>
    <mergeCell ref="G27:J27"/>
    <mergeCell ref="A28:F28"/>
    <mergeCell ref="G28:J28"/>
    <mergeCell ref="I29:J29"/>
    <mergeCell ref="C30:E30"/>
    <mergeCell ref="C29:E29"/>
    <mergeCell ref="I31:J31"/>
    <mergeCell ref="A24:F26"/>
    <mergeCell ref="A17:J19"/>
    <mergeCell ref="A11:E11"/>
    <mergeCell ref="F11:J11"/>
    <mergeCell ref="A12:E12"/>
    <mergeCell ref="F12:J12"/>
    <mergeCell ref="A13:E13"/>
    <mergeCell ref="F13:J13"/>
    <mergeCell ref="A2:E2"/>
    <mergeCell ref="F2:J2"/>
    <mergeCell ref="A3:E3"/>
    <mergeCell ref="A7:J7"/>
    <mergeCell ref="A4:J4"/>
    <mergeCell ref="A5:E5"/>
    <mergeCell ref="F5:J5"/>
    <mergeCell ref="A6:E6"/>
    <mergeCell ref="F6:J6"/>
    <mergeCell ref="G3:J3"/>
    <mergeCell ref="A8:E8"/>
    <mergeCell ref="F8:J8"/>
    <mergeCell ref="A9:E9"/>
    <mergeCell ref="F9:J9"/>
    <mergeCell ref="A10:E10"/>
    <mergeCell ref="F10:J10"/>
  </mergeCells>
  <pageMargins left="0.39370078740157483" right="0.39370078740157483" top="0.74803149606299213" bottom="0.74803149606299213" header="0.70866141732283472" footer="0.70866141732283472"/>
  <pageSetup paperSize="9" scale="97" orientation="portrait" horizontalDpi="4294967293" vertic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filterMode="1">
    <tabColor theme="5" tint="-0.499984740745262"/>
  </sheetPr>
  <dimension ref="A1:N29"/>
  <sheetViews>
    <sheetView view="pageBreakPreview" topLeftCell="A13" zoomScale="85" zoomScaleSheetLayoutView="85" workbookViewId="0">
      <selection activeCell="H12" sqref="H12"/>
    </sheetView>
  </sheetViews>
  <sheetFormatPr defaultColWidth="9.140625" defaultRowHeight="15" x14ac:dyDescent="0.25"/>
  <cols>
    <col min="1" max="1" width="7.42578125" style="62" customWidth="1"/>
    <col min="2" max="2" width="24.7109375" style="62" customWidth="1"/>
    <col min="3" max="3" width="32.5703125" style="62" customWidth="1"/>
    <col min="4" max="4" width="16.42578125" style="69" customWidth="1"/>
    <col min="5" max="5" width="17.28515625" style="62" customWidth="1"/>
    <col min="6" max="6" width="19.28515625" style="62" customWidth="1"/>
    <col min="7" max="16384" width="9.140625" style="62"/>
  </cols>
  <sheetData>
    <row r="1" spans="1:14" ht="15" customHeight="1" x14ac:dyDescent="0.25">
      <c r="A1" s="396" t="s">
        <v>2</v>
      </c>
      <c r="B1" s="396"/>
      <c r="C1" s="396"/>
      <c r="D1" s="396"/>
      <c r="E1" s="396"/>
      <c r="F1" s="396"/>
    </row>
    <row r="2" spans="1:14" ht="15" customHeight="1" x14ac:dyDescent="0.25">
      <c r="A2" s="396" t="s">
        <v>185</v>
      </c>
      <c r="B2" s="396"/>
      <c r="C2" s="396"/>
      <c r="D2" s="396"/>
      <c r="E2" s="396"/>
      <c r="F2" s="396"/>
    </row>
    <row r="3" spans="1:14" ht="15" customHeight="1" x14ac:dyDescent="0.25">
      <c r="A3" s="396" t="str">
        <f>'Sabit Bilgiler'!B5</f>
        <v>YEŞİLHİSAR MESLEKİ VE TEKNİK ANADOLU LİSESİ</v>
      </c>
      <c r="B3" s="396"/>
      <c r="C3" s="396"/>
      <c r="D3" s="396"/>
      <c r="E3" s="396"/>
      <c r="F3" s="396"/>
    </row>
    <row r="4" spans="1:14" ht="15" customHeight="1" x14ac:dyDescent="0.25">
      <c r="A4" s="396" t="s">
        <v>141</v>
      </c>
      <c r="B4" s="396"/>
      <c r="C4" s="396"/>
      <c r="D4" s="396"/>
      <c r="E4" s="396"/>
      <c r="F4" s="396"/>
    </row>
    <row r="5" spans="1:14" ht="15" customHeight="1" x14ac:dyDescent="0.25">
      <c r="A5" s="68"/>
      <c r="B5" s="170"/>
      <c r="C5" s="170"/>
      <c r="D5" s="14"/>
      <c r="E5" s="68"/>
      <c r="F5" s="68"/>
    </row>
    <row r="6" spans="1:14" ht="15" customHeight="1" x14ac:dyDescent="0.25">
      <c r="A6" s="65" t="s">
        <v>140</v>
      </c>
      <c r="B6" s="395"/>
      <c r="C6" s="395"/>
      <c r="E6" s="142"/>
      <c r="F6" s="218">
        <f>'Sabit Bilgiler'!E25</f>
        <v>44546</v>
      </c>
    </row>
    <row r="7" spans="1:14" ht="15" customHeight="1" x14ac:dyDescent="0.25">
      <c r="A7" s="65" t="s">
        <v>139</v>
      </c>
      <c r="B7" s="395" t="s">
        <v>125</v>
      </c>
      <c r="C7" s="395"/>
      <c r="D7" s="14"/>
      <c r="E7" s="68"/>
    </row>
    <row r="8" spans="1:14" ht="15" customHeight="1" x14ac:dyDescent="0.25">
      <c r="A8" s="65"/>
      <c r="B8" s="169"/>
      <c r="C8" s="169"/>
      <c r="D8" s="14"/>
      <c r="E8" s="68"/>
    </row>
    <row r="9" spans="1:14" ht="15" customHeight="1" x14ac:dyDescent="0.25">
      <c r="A9" s="396" t="s">
        <v>89</v>
      </c>
      <c r="B9" s="396"/>
      <c r="C9" s="396"/>
      <c r="D9" s="396"/>
      <c r="E9" s="396"/>
      <c r="F9" s="396"/>
    </row>
    <row r="10" spans="1:14" ht="15" customHeight="1" x14ac:dyDescent="0.25">
      <c r="A10" s="83"/>
      <c r="B10" s="171"/>
      <c r="C10" s="171"/>
      <c r="D10" s="83"/>
      <c r="E10" s="83"/>
      <c r="F10" s="83"/>
    </row>
    <row r="11" spans="1:14" ht="75" customHeight="1" x14ac:dyDescent="0.25">
      <c r="A11" s="381" t="str">
        <f>CONCATENATE("                ",'Sabit Bilgiler'!B55," ",'Sabit Bilgiler'!B48," İhale Yetkilisi Makamının isteği gereğince 4734 sayılı K.İ.Kanun'un 22/d Maddesi gereğince Doğrudan Satın alınacaktır."&amp;" İsteklilerin aşağıda adı,özellikleri ve miktarları belirtilen MALLARIN 'K.D.V.' HARİÇ okulumuza verebilecekleri birim fiyat ve toplam fiyatlarını ilgili hanelere yazarak genel toplamını almalarını rica ederiz.",)</f>
        <v xml:space="preserve">                2021-2022 Eğitim Öğretim Yılı Kırtasiye Malzemesi Alımı İhale Yetkilisi Makamının isteği gereğince 4734 sayılı K.İ.Kanun'un 22/d Maddesi gereğince Doğrudan Satın alınacaktır. İsteklilerin aşağıda adı,özellikleri ve miktarları belirtilen MALLARIN 'K.D.V.' HARİÇ okulumuza verebilecekleri birim fiyat ve toplam fiyatlarını ilgili hanelere yazarak genel toplamını almalarını rica ederiz.</v>
      </c>
      <c r="B11" s="382"/>
      <c r="C11" s="382"/>
      <c r="D11" s="381"/>
      <c r="E11" s="381"/>
      <c r="F11" s="381"/>
      <c r="G11" s="377"/>
      <c r="H11" s="377"/>
      <c r="I11" s="377"/>
      <c r="J11" s="377"/>
      <c r="K11" s="377"/>
      <c r="L11" s="377"/>
      <c r="M11" s="377"/>
      <c r="N11" s="377"/>
    </row>
    <row r="12" spans="1:14" ht="43.5" customHeight="1" x14ac:dyDescent="0.25">
      <c r="A12" s="198"/>
      <c r="B12" s="199"/>
      <c r="C12" s="199"/>
      <c r="D12" s="198"/>
      <c r="E12" s="198"/>
      <c r="F12" s="198"/>
      <c r="G12" s="197"/>
      <c r="H12" s="197"/>
      <c r="I12" s="197"/>
      <c r="J12" s="197"/>
      <c r="K12" s="197"/>
      <c r="L12" s="197"/>
      <c r="M12" s="197"/>
      <c r="N12" s="197"/>
    </row>
    <row r="13" spans="1:14" ht="15" customHeight="1" x14ac:dyDescent="0.25">
      <c r="A13" s="377" t="str">
        <f>'Sabit Bilgiler'!B12</f>
        <v>ADEM KOCABAY</v>
      </c>
      <c r="B13" s="377"/>
      <c r="F13" s="185" t="str">
        <f>'Sabit Bilgiler'!B14</f>
        <v>YASİN CEPECİ</v>
      </c>
    </row>
    <row r="14" spans="1:14" ht="15" customHeight="1" x14ac:dyDescent="0.25">
      <c r="A14" s="383" t="s">
        <v>126</v>
      </c>
      <c r="B14" s="383"/>
      <c r="C14" s="140"/>
      <c r="F14" s="186" t="s">
        <v>22</v>
      </c>
    </row>
    <row r="15" spans="1:14" ht="15" customHeight="1" thickBot="1" x14ac:dyDescent="0.3">
      <c r="A15" s="67"/>
      <c r="B15" s="171"/>
      <c r="C15" s="171"/>
      <c r="D15" s="66"/>
      <c r="E15" s="66"/>
      <c r="F15" s="66"/>
    </row>
    <row r="16" spans="1:14" ht="30" customHeight="1" thickTop="1" x14ac:dyDescent="0.25">
      <c r="A16" s="378" t="s">
        <v>161</v>
      </c>
      <c r="B16" s="379"/>
      <c r="C16" s="379"/>
      <c r="D16" s="379"/>
      <c r="E16" s="379" t="s">
        <v>90</v>
      </c>
      <c r="F16" s="380"/>
    </row>
    <row r="17" spans="1:7" ht="30" customHeight="1" x14ac:dyDescent="0.25">
      <c r="A17" s="143" t="s">
        <v>119</v>
      </c>
      <c r="B17" s="183" t="s">
        <v>91</v>
      </c>
      <c r="C17" s="183" t="s">
        <v>162</v>
      </c>
      <c r="D17" s="183" t="s">
        <v>92</v>
      </c>
      <c r="E17" s="183" t="s">
        <v>93</v>
      </c>
      <c r="F17" s="184" t="s">
        <v>136</v>
      </c>
    </row>
    <row r="18" spans="1:7" ht="15.75" thickBot="1" x14ac:dyDescent="0.3">
      <c r="A18" s="73">
        <f>'1ihtiyac Lüzum'!A13</f>
        <v>1</v>
      </c>
      <c r="B18" s="188" t="str">
        <f>IF('1ihtiyac Lüzum'!B13="","",('1ihtiyac Lüzum'!B13))</f>
        <v>A4 KAĞIDI</v>
      </c>
      <c r="C18" s="187" t="str">
        <f>IF('1ihtiyac Lüzum'!C13="","",('1ihtiyac Lüzum'!C13))</f>
        <v>1. Sınıf</v>
      </c>
      <c r="D18" s="74" t="str">
        <f>CONCATENATE('1ihtiyac Lüzum'!D13," ",'1ihtiyac Lüzum'!E13)</f>
        <v>20 TOP</v>
      </c>
      <c r="E18" s="183"/>
      <c r="F18" s="184"/>
    </row>
    <row r="19" spans="1:7" ht="18" customHeight="1" thickTop="1" thickBot="1" x14ac:dyDescent="0.3">
      <c r="A19" s="144"/>
      <c r="B19" s="145"/>
      <c r="C19" s="163"/>
      <c r="D19" s="146"/>
      <c r="E19" s="147"/>
      <c r="F19" s="147"/>
      <c r="G19" s="136"/>
    </row>
    <row r="20" spans="1:7" ht="21" customHeight="1" thickTop="1" x14ac:dyDescent="0.25">
      <c r="A20" s="384" t="str">
        <f>CONCATENATE("Toplam ",'Sabit Bilgiler'!B60," Malzeme İçin Teklif Edilen K.D.V. Hariç Fiyat (TL)",)</f>
        <v>Toplam 1(Bir) Kalem Malzeme İçin Teklif Edilen K.D.V. Hariç Fiyat (TL)</v>
      </c>
      <c r="B20" s="385"/>
      <c r="C20" s="385"/>
      <c r="D20" s="385"/>
      <c r="E20" s="385"/>
      <c r="F20" s="386"/>
    </row>
    <row r="21" spans="1:7" ht="21" customHeight="1" x14ac:dyDescent="0.25">
      <c r="A21" s="375" t="s">
        <v>163</v>
      </c>
      <c r="B21" s="376"/>
      <c r="C21" s="387"/>
      <c r="D21" s="387"/>
      <c r="E21" s="387"/>
      <c r="F21" s="388"/>
    </row>
    <row r="22" spans="1:7" ht="21" customHeight="1" thickBot="1" x14ac:dyDescent="0.3">
      <c r="A22" s="393" t="s">
        <v>142</v>
      </c>
      <c r="B22" s="394"/>
      <c r="C22" s="389"/>
      <c r="D22" s="389"/>
      <c r="E22" s="389"/>
      <c r="F22" s="390"/>
    </row>
    <row r="23" spans="1:7" ht="15" customHeight="1" thickTop="1" x14ac:dyDescent="0.25">
      <c r="A23" s="75"/>
      <c r="B23" s="76"/>
      <c r="C23" s="76"/>
      <c r="D23" s="139"/>
      <c r="E23" s="76"/>
      <c r="F23" s="76"/>
    </row>
    <row r="24" spans="1:7" ht="15" customHeight="1" x14ac:dyDescent="0.25">
      <c r="A24" s="270" t="s">
        <v>196</v>
      </c>
      <c r="B24" s="270"/>
      <c r="C24" s="270"/>
      <c r="D24" s="270"/>
      <c r="E24" s="270"/>
      <c r="F24" s="270"/>
    </row>
    <row r="25" spans="1:7" ht="15" customHeight="1" x14ac:dyDescent="0.25">
      <c r="A25" s="266" t="s">
        <v>94</v>
      </c>
      <c r="B25" s="266"/>
      <c r="C25" s="266"/>
      <c r="D25" s="266"/>
      <c r="E25" s="266"/>
      <c r="F25" s="266"/>
    </row>
    <row r="26" spans="1:7" x14ac:dyDescent="0.25">
      <c r="A26" s="82"/>
      <c r="B26" s="167"/>
      <c r="C26" s="167"/>
      <c r="D26" s="82"/>
      <c r="E26" s="82"/>
      <c r="F26" s="82"/>
    </row>
    <row r="27" spans="1:7" ht="45" customHeight="1" x14ac:dyDescent="0.25">
      <c r="A27" s="391" t="s">
        <v>209</v>
      </c>
      <c r="B27" s="391"/>
      <c r="C27" s="391"/>
      <c r="D27" s="391"/>
      <c r="E27" s="391"/>
      <c r="F27" s="391"/>
    </row>
    <row r="28" spans="1:7" x14ac:dyDescent="0.25">
      <c r="A28" s="69"/>
      <c r="B28" s="172"/>
      <c r="C28" s="172"/>
      <c r="E28" s="69"/>
      <c r="F28" s="69"/>
    </row>
    <row r="29" spans="1:7" ht="45" customHeight="1" x14ac:dyDescent="0.25">
      <c r="A29" s="392" t="s">
        <v>170</v>
      </c>
      <c r="B29" s="392"/>
      <c r="C29" s="392"/>
      <c r="D29" s="392"/>
      <c r="E29" s="392"/>
      <c r="F29" s="392"/>
    </row>
  </sheetData>
  <autoFilter ref="A17:F18">
    <filterColumn colId="1">
      <customFilters>
        <customFilter operator="notEqual" val=" "/>
      </customFilters>
    </filterColumn>
    <filterColumn colId="5" showButton="0"/>
  </autoFilter>
  <mergeCells count="22">
    <mergeCell ref="B7:C7"/>
    <mergeCell ref="A9:F9"/>
    <mergeCell ref="A1:F1"/>
    <mergeCell ref="A2:F2"/>
    <mergeCell ref="A3:F3"/>
    <mergeCell ref="A4:F4"/>
    <mergeCell ref="B6:C6"/>
    <mergeCell ref="C22:F22"/>
    <mergeCell ref="A24:F24"/>
    <mergeCell ref="A27:F27"/>
    <mergeCell ref="A25:F25"/>
    <mergeCell ref="A29:F29"/>
    <mergeCell ref="A22:B22"/>
    <mergeCell ref="A21:B21"/>
    <mergeCell ref="G11:N11"/>
    <mergeCell ref="A16:D16"/>
    <mergeCell ref="E16:F16"/>
    <mergeCell ref="A11:F11"/>
    <mergeCell ref="A13:B13"/>
    <mergeCell ref="A14:B14"/>
    <mergeCell ref="A20:F20"/>
    <mergeCell ref="C21:F21"/>
  </mergeCells>
  <conditionalFormatting sqref="I13">
    <cfRule type="cellIs" dxfId="0" priority="1" stopIfTrue="1" operator="greaterThan">
      <formula>15</formula>
    </cfRule>
  </conditionalFormatting>
  <pageMargins left="0.59055118110236227" right="0.59055118110236227" top="0.59055118110236227" bottom="0.59055118110236227" header="0.31496062992125984" footer="0.31496062992125984"/>
  <pageSetup paperSize="9" scale="76" fitToWidth="0" fitToHeight="0" orientation="portrait" horizontalDpi="4294967293" vertic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7">
    <tabColor theme="5" tint="-0.499984740745262"/>
  </sheetPr>
  <dimension ref="A1:AC30"/>
  <sheetViews>
    <sheetView view="pageBreakPreview" zoomScale="70" zoomScaleNormal="75" zoomScaleSheetLayoutView="70" workbookViewId="0">
      <selection activeCell="AC28" sqref="A1:AC28"/>
    </sheetView>
  </sheetViews>
  <sheetFormatPr defaultColWidth="9.140625" defaultRowHeight="15" x14ac:dyDescent="0.25"/>
  <cols>
    <col min="1" max="1" width="4.28515625" style="107" customWidth="1"/>
    <col min="2" max="5" width="9.28515625" style="107" customWidth="1"/>
    <col min="6" max="6" width="5" style="107" customWidth="1"/>
    <col min="7" max="7" width="1.5703125" style="107" bestFit="1" customWidth="1"/>
    <col min="8" max="12" width="4.140625" style="107" customWidth="1"/>
    <col min="13" max="13" width="4.7109375" style="107" customWidth="1"/>
    <col min="14" max="29" width="4.140625" style="107" customWidth="1"/>
    <col min="30" max="16384" width="9.140625" style="107"/>
  </cols>
  <sheetData>
    <row r="1" spans="1:29" ht="15.75" x14ac:dyDescent="0.25">
      <c r="A1" s="397" t="s">
        <v>76</v>
      </c>
      <c r="B1" s="397"/>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c r="AC1" s="397"/>
    </row>
    <row r="2" spans="1:29" ht="12" customHeight="1" x14ac:dyDescent="0.25">
      <c r="A2" s="126"/>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row>
    <row r="3" spans="1:29" x14ac:dyDescent="0.25">
      <c r="A3" s="399" t="s">
        <v>77</v>
      </c>
      <c r="B3" s="399"/>
      <c r="C3" s="399"/>
      <c r="D3" s="399"/>
      <c r="E3" s="399"/>
      <c r="F3" s="399"/>
      <c r="G3" s="108" t="s">
        <v>111</v>
      </c>
      <c r="H3" s="398" t="str">
        <f>'Sabit Bilgiler'!B5</f>
        <v>YEŞİLHİSAR MESLEKİ VE TEKNİK ANADOLU LİSESİ</v>
      </c>
      <c r="I3" s="398"/>
      <c r="J3" s="398"/>
      <c r="K3" s="398"/>
      <c r="L3" s="398"/>
      <c r="M3" s="398"/>
      <c r="N3" s="398"/>
      <c r="O3" s="398"/>
      <c r="P3" s="398"/>
      <c r="Q3" s="398"/>
      <c r="R3" s="398"/>
      <c r="S3" s="398"/>
      <c r="T3" s="105"/>
      <c r="U3" s="105"/>
      <c r="V3" s="105"/>
      <c r="W3" s="105"/>
      <c r="X3" s="105"/>
      <c r="Y3" s="105"/>
      <c r="Z3" s="105"/>
      <c r="AA3" s="105"/>
      <c r="AB3" s="105"/>
      <c r="AC3" s="105"/>
    </row>
    <row r="4" spans="1:29" ht="15" customHeight="1" x14ac:dyDescent="0.25">
      <c r="A4" s="399" t="s">
        <v>154</v>
      </c>
      <c r="B4" s="399"/>
      <c r="C4" s="399"/>
      <c r="D4" s="399"/>
      <c r="E4" s="399"/>
      <c r="F4" s="399"/>
      <c r="G4" s="121" t="s">
        <v>111</v>
      </c>
      <c r="H4" s="398" t="str">
        <f>'Sabit Bilgiler'!B48</f>
        <v>Kırtasiye Malzemesi Alımı</v>
      </c>
      <c r="I4" s="398"/>
      <c r="J4" s="398"/>
      <c r="K4" s="398"/>
      <c r="L4" s="398"/>
      <c r="M4" s="398"/>
      <c r="N4" s="398"/>
      <c r="O4" s="398"/>
      <c r="P4" s="398"/>
      <c r="Q4" s="398"/>
      <c r="R4" s="398"/>
      <c r="S4" s="398"/>
      <c r="T4" s="398"/>
      <c r="U4" s="398"/>
      <c r="V4" s="398"/>
      <c r="W4" s="398"/>
      <c r="X4" s="398"/>
      <c r="Y4" s="398"/>
      <c r="Z4" s="398"/>
      <c r="AA4" s="398"/>
      <c r="AB4" s="398"/>
      <c r="AC4" s="398"/>
    </row>
    <row r="5" spans="1:29" ht="30" customHeight="1" x14ac:dyDescent="0.25">
      <c r="A5" s="399" t="s">
        <v>155</v>
      </c>
      <c r="B5" s="399"/>
      <c r="C5" s="399"/>
      <c r="D5" s="399"/>
      <c r="E5" s="399"/>
      <c r="F5" s="399"/>
      <c r="G5" s="125" t="s">
        <v>111</v>
      </c>
      <c r="H5" s="409">
        <f>'Sabit Bilgiler'!E25</f>
        <v>44546</v>
      </c>
      <c r="I5" s="409"/>
      <c r="J5" s="409"/>
      <c r="K5" s="410">
        <f>'1ihtiyac Lüzum'!B18</f>
        <v>0</v>
      </c>
      <c r="L5" s="410"/>
      <c r="M5" s="410"/>
      <c r="O5" s="106"/>
      <c r="P5" s="106"/>
      <c r="Q5" s="106"/>
      <c r="R5" s="105"/>
      <c r="S5" s="105"/>
      <c r="T5" s="105"/>
      <c r="U5" s="105"/>
      <c r="V5" s="105"/>
      <c r="W5" s="105"/>
      <c r="X5" s="105"/>
      <c r="Y5" s="105"/>
      <c r="Z5" s="105"/>
      <c r="AA5" s="105"/>
      <c r="AB5" s="105"/>
      <c r="AC5" s="105"/>
    </row>
    <row r="6" spans="1:29" ht="12" customHeight="1" thickBot="1" x14ac:dyDescent="0.3">
      <c r="A6" s="105"/>
      <c r="B6" s="105"/>
      <c r="C6" s="105"/>
      <c r="D6" s="105"/>
      <c r="E6" s="105"/>
      <c r="F6" s="105"/>
      <c r="G6" s="105"/>
      <c r="H6" s="105"/>
      <c r="I6" s="105"/>
      <c r="J6" s="105"/>
      <c r="K6" s="105"/>
      <c r="L6" s="106"/>
      <c r="M6" s="105"/>
      <c r="N6" s="105"/>
      <c r="O6" s="105"/>
      <c r="P6" s="105"/>
      <c r="Q6" s="105"/>
      <c r="R6" s="105"/>
      <c r="S6" s="105"/>
      <c r="T6" s="105"/>
      <c r="U6" s="105"/>
      <c r="V6" s="105"/>
      <c r="W6" s="105"/>
      <c r="X6" s="105"/>
      <c r="Y6" s="105"/>
      <c r="Z6" s="105"/>
      <c r="AA6" s="105"/>
      <c r="AB6" s="105"/>
      <c r="AC6" s="105"/>
    </row>
    <row r="7" spans="1:29" ht="18" customHeight="1" thickBot="1" x14ac:dyDescent="0.3">
      <c r="A7" s="411" t="s">
        <v>156</v>
      </c>
      <c r="B7" s="412"/>
      <c r="C7" s="412"/>
      <c r="D7" s="412"/>
      <c r="E7" s="413"/>
      <c r="F7" s="411" t="s">
        <v>200</v>
      </c>
      <c r="G7" s="412"/>
      <c r="H7" s="412"/>
      <c r="I7" s="412"/>
      <c r="J7" s="412"/>
      <c r="K7" s="412"/>
      <c r="L7" s="412"/>
      <c r="M7" s="412"/>
      <c r="N7" s="401"/>
      <c r="O7" s="401"/>
      <c r="P7" s="401"/>
      <c r="Q7" s="401"/>
      <c r="R7" s="401"/>
      <c r="S7" s="401"/>
      <c r="T7" s="401"/>
      <c r="U7" s="401"/>
      <c r="V7" s="401"/>
      <c r="W7" s="401"/>
      <c r="X7" s="401"/>
      <c r="Y7" s="401"/>
      <c r="Z7" s="401"/>
      <c r="AA7" s="401"/>
      <c r="AB7" s="401"/>
      <c r="AC7" s="402"/>
    </row>
    <row r="8" spans="1:29" ht="36" customHeight="1" thickBot="1" x14ac:dyDescent="0.3">
      <c r="A8" s="433"/>
      <c r="B8" s="434"/>
      <c r="C8" s="434"/>
      <c r="D8" s="434"/>
      <c r="E8" s="435"/>
      <c r="F8" s="400" t="str">
        <f>CONCATENATE("1. ",'Sabit Bilgiler'!B35)</f>
        <v>1. FİLİZ KIRTASİYE</v>
      </c>
      <c r="G8" s="401"/>
      <c r="H8" s="401"/>
      <c r="I8" s="401"/>
      <c r="J8" s="401"/>
      <c r="K8" s="401"/>
      <c r="L8" s="401"/>
      <c r="M8" s="401"/>
      <c r="N8" s="411" t="str">
        <f>CONCATENATE("2. ",'Sabit Bilgiler'!B43)</f>
        <v>2. SÖZ KIRTASİYE</v>
      </c>
      <c r="O8" s="412"/>
      <c r="P8" s="412"/>
      <c r="Q8" s="412"/>
      <c r="R8" s="412"/>
      <c r="S8" s="412"/>
      <c r="T8" s="412"/>
      <c r="U8" s="412"/>
      <c r="V8" s="411" t="str">
        <f>CONCATENATE("3. ",'Sabit Bilgiler'!B44)</f>
        <v>3. AKPET KIRTASİYE</v>
      </c>
      <c r="W8" s="412"/>
      <c r="X8" s="412"/>
      <c r="Y8" s="412"/>
      <c r="Z8" s="412"/>
      <c r="AA8" s="412"/>
      <c r="AB8" s="412"/>
      <c r="AC8" s="413"/>
    </row>
    <row r="9" spans="1:29" ht="18.399999999999999" customHeight="1" thickBot="1" x14ac:dyDescent="0.3">
      <c r="A9" s="122">
        <v>1</v>
      </c>
      <c r="B9" s="403" t="s">
        <v>157</v>
      </c>
      <c r="C9" s="404"/>
      <c r="D9" s="404"/>
      <c r="E9" s="405"/>
      <c r="F9" s="423">
        <f>'2Yaklaşık Maliyet'!F13</f>
        <v>1088</v>
      </c>
      <c r="G9" s="424"/>
      <c r="H9" s="424"/>
      <c r="I9" s="424"/>
      <c r="J9" s="424"/>
      <c r="K9" s="424"/>
      <c r="L9" s="424"/>
      <c r="M9" s="424"/>
      <c r="N9" s="423">
        <f>'2Yaklaşık Maliyet'!H13</f>
        <v>1095</v>
      </c>
      <c r="O9" s="424"/>
      <c r="P9" s="424"/>
      <c r="Q9" s="424"/>
      <c r="R9" s="424"/>
      <c r="S9" s="424"/>
      <c r="T9" s="424"/>
      <c r="U9" s="424"/>
      <c r="V9" s="423">
        <f>'2Yaklaşık Maliyet'!J13</f>
        <v>1093.4000000000001</v>
      </c>
      <c r="W9" s="424"/>
      <c r="X9" s="424"/>
      <c r="Y9" s="424"/>
      <c r="Z9" s="424"/>
      <c r="AA9" s="424"/>
      <c r="AB9" s="424"/>
      <c r="AC9" s="425"/>
    </row>
    <row r="10" spans="1:29" ht="18.399999999999999" customHeight="1" thickBot="1" x14ac:dyDescent="0.3">
      <c r="A10" s="122">
        <v>2</v>
      </c>
      <c r="B10" s="403"/>
      <c r="C10" s="404"/>
      <c r="D10" s="404"/>
      <c r="E10" s="405"/>
      <c r="F10" s="109"/>
      <c r="G10" s="110"/>
      <c r="H10" s="110"/>
      <c r="I10" s="110"/>
      <c r="J10" s="110"/>
      <c r="K10" s="110"/>
      <c r="L10" s="110"/>
      <c r="M10" s="111"/>
      <c r="N10" s="109"/>
      <c r="O10" s="110"/>
      <c r="P10" s="110"/>
      <c r="Q10" s="110"/>
      <c r="R10" s="110"/>
      <c r="S10" s="110"/>
      <c r="T10" s="110"/>
      <c r="U10" s="111"/>
      <c r="V10" s="109"/>
      <c r="W10" s="110"/>
      <c r="X10" s="110"/>
      <c r="Y10" s="110"/>
      <c r="Z10" s="110"/>
      <c r="AA10" s="110"/>
      <c r="AB10" s="110"/>
      <c r="AC10" s="111"/>
    </row>
    <row r="11" spans="1:29" ht="18" customHeight="1" thickBot="1" x14ac:dyDescent="0.3">
      <c r="A11" s="122">
        <v>3</v>
      </c>
      <c r="B11" s="406"/>
      <c r="C11" s="407"/>
      <c r="D11" s="407"/>
      <c r="E11" s="408"/>
      <c r="F11" s="109"/>
      <c r="G11" s="110"/>
      <c r="H11" s="110"/>
      <c r="I11" s="110"/>
      <c r="J11" s="110"/>
      <c r="K11" s="110"/>
      <c r="L11" s="110"/>
      <c r="M11" s="111"/>
      <c r="N11" s="109"/>
      <c r="O11" s="110"/>
      <c r="P11" s="110"/>
      <c r="Q11" s="110"/>
      <c r="R11" s="110"/>
      <c r="S11" s="110"/>
      <c r="T11" s="110"/>
      <c r="U11" s="111"/>
      <c r="V11" s="109"/>
      <c r="W11" s="110"/>
      <c r="X11" s="110"/>
      <c r="Y11" s="110"/>
      <c r="Z11" s="110"/>
      <c r="AA11" s="110"/>
      <c r="AB11" s="110"/>
      <c r="AC11" s="111"/>
    </row>
    <row r="12" spans="1:29" ht="24" customHeight="1" thickBot="1" x14ac:dyDescent="0.3">
      <c r="A12" s="112"/>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11"/>
    </row>
    <row r="13" spans="1:29" ht="18" customHeight="1" thickBot="1" x14ac:dyDescent="0.3">
      <c r="A13" s="411" t="s">
        <v>156</v>
      </c>
      <c r="B13" s="412"/>
      <c r="C13" s="412"/>
      <c r="D13" s="412"/>
      <c r="E13" s="413"/>
      <c r="F13" s="400" t="s">
        <v>159</v>
      </c>
      <c r="G13" s="401"/>
      <c r="H13" s="401"/>
      <c r="I13" s="401"/>
      <c r="J13" s="401"/>
      <c r="K13" s="401"/>
      <c r="L13" s="401"/>
      <c r="M13" s="401"/>
      <c r="N13" s="401"/>
      <c r="O13" s="401"/>
      <c r="P13" s="401"/>
      <c r="Q13" s="401"/>
      <c r="R13" s="401"/>
      <c r="S13" s="401"/>
      <c r="T13" s="401"/>
      <c r="U13" s="401"/>
      <c r="V13" s="401"/>
      <c r="W13" s="401"/>
      <c r="X13" s="401"/>
      <c r="Y13" s="401"/>
      <c r="Z13" s="401"/>
      <c r="AA13" s="401"/>
      <c r="AB13" s="401"/>
      <c r="AC13" s="402"/>
    </row>
    <row r="14" spans="1:29" ht="34.15" customHeight="1" thickBot="1" x14ac:dyDescent="0.3">
      <c r="A14" s="433"/>
      <c r="B14" s="434"/>
      <c r="C14" s="434"/>
      <c r="D14" s="434"/>
      <c r="E14" s="435"/>
      <c r="F14" s="436" t="s">
        <v>78</v>
      </c>
      <c r="G14" s="436"/>
      <c r="H14" s="436"/>
      <c r="I14" s="436"/>
      <c r="J14" s="436"/>
      <c r="K14" s="436"/>
      <c r="L14" s="436"/>
      <c r="M14" s="436"/>
      <c r="N14" s="436" t="s">
        <v>79</v>
      </c>
      <c r="O14" s="436"/>
      <c r="P14" s="436"/>
      <c r="Q14" s="436"/>
      <c r="R14" s="436"/>
      <c r="S14" s="436"/>
      <c r="T14" s="436"/>
      <c r="U14" s="436"/>
      <c r="V14" s="436"/>
      <c r="W14" s="436"/>
      <c r="X14" s="436"/>
      <c r="Y14" s="436" t="s">
        <v>199</v>
      </c>
      <c r="Z14" s="436"/>
      <c r="AA14" s="436"/>
      <c r="AB14" s="436"/>
      <c r="AC14" s="436"/>
    </row>
    <row r="15" spans="1:29" ht="36" customHeight="1" thickBot="1" x14ac:dyDescent="0.3">
      <c r="A15" s="122">
        <v>1</v>
      </c>
      <c r="B15" s="403" t="s">
        <v>157</v>
      </c>
      <c r="C15" s="404"/>
      <c r="D15" s="404"/>
      <c r="E15" s="405"/>
      <c r="F15" s="427" t="str">
        <f>'Sabit Bilgiler'!B35</f>
        <v>FİLİZ KIRTASİYE</v>
      </c>
      <c r="G15" s="407"/>
      <c r="H15" s="407"/>
      <c r="I15" s="407"/>
      <c r="J15" s="407"/>
      <c r="K15" s="407"/>
      <c r="L15" s="407"/>
      <c r="M15" s="407"/>
      <c r="N15" s="406" t="str">
        <f>'Sabit Bilgiler'!B47</f>
        <v>İlçe Belediye Blokları No:23 Yeşilhisar / Kayseri</v>
      </c>
      <c r="O15" s="407"/>
      <c r="P15" s="407"/>
      <c r="Q15" s="407"/>
      <c r="R15" s="407"/>
      <c r="S15" s="407"/>
      <c r="T15" s="407"/>
      <c r="U15" s="407"/>
      <c r="V15" s="407"/>
      <c r="W15" s="407"/>
      <c r="X15" s="407"/>
      <c r="Y15" s="423">
        <f>F9</f>
        <v>1088</v>
      </c>
      <c r="Z15" s="424"/>
      <c r="AA15" s="424"/>
      <c r="AB15" s="424"/>
      <c r="AC15" s="425"/>
    </row>
    <row r="16" spans="1:29" ht="18.399999999999999" customHeight="1" thickBot="1" x14ac:dyDescent="0.3">
      <c r="A16" s="122">
        <v>2</v>
      </c>
      <c r="B16" s="403"/>
      <c r="C16" s="404"/>
      <c r="D16" s="404"/>
      <c r="E16" s="405"/>
      <c r="F16" s="109"/>
      <c r="G16" s="110"/>
      <c r="H16" s="110"/>
      <c r="I16" s="110"/>
      <c r="J16" s="110"/>
      <c r="K16" s="110"/>
      <c r="L16" s="110"/>
      <c r="M16" s="110"/>
      <c r="N16" s="109"/>
      <c r="O16" s="110"/>
      <c r="P16" s="110"/>
      <c r="Q16" s="110"/>
      <c r="R16" s="110"/>
      <c r="S16" s="110"/>
      <c r="T16" s="110"/>
      <c r="U16" s="110"/>
      <c r="V16" s="110"/>
      <c r="W16" s="110"/>
      <c r="X16" s="111"/>
      <c r="Y16" s="110"/>
      <c r="Z16" s="110"/>
      <c r="AA16" s="110"/>
      <c r="AB16" s="110"/>
      <c r="AC16" s="111"/>
    </row>
    <row r="17" spans="1:29" ht="18.399999999999999" customHeight="1" thickBot="1" x14ac:dyDescent="0.3">
      <c r="A17" s="122">
        <v>3</v>
      </c>
      <c r="B17" s="109"/>
      <c r="C17" s="110"/>
      <c r="D17" s="110"/>
      <c r="E17" s="111"/>
      <c r="F17" s="109"/>
      <c r="G17" s="110"/>
      <c r="H17" s="110"/>
      <c r="I17" s="110"/>
      <c r="J17" s="110"/>
      <c r="K17" s="110"/>
      <c r="L17" s="110"/>
      <c r="M17" s="110"/>
      <c r="N17" s="109"/>
      <c r="O17" s="110"/>
      <c r="P17" s="110"/>
      <c r="Q17" s="110"/>
      <c r="R17" s="110"/>
      <c r="S17" s="110"/>
      <c r="T17" s="110"/>
      <c r="U17" s="110"/>
      <c r="V17" s="110"/>
      <c r="W17" s="110"/>
      <c r="X17" s="110"/>
      <c r="Y17" s="109"/>
      <c r="Z17" s="110"/>
      <c r="AA17" s="110"/>
      <c r="AB17" s="110"/>
      <c r="AC17" s="111"/>
    </row>
    <row r="18" spans="1:29" ht="12" customHeight="1" x14ac:dyDescent="0.25">
      <c r="A18" s="115"/>
      <c r="B18" s="116"/>
      <c r="C18" s="116"/>
      <c r="D18" s="420"/>
      <c r="E18" s="420"/>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7"/>
    </row>
    <row r="19" spans="1:29" ht="45" customHeight="1" x14ac:dyDescent="0.25">
      <c r="A19" s="112"/>
      <c r="B19" s="421" t="s">
        <v>160</v>
      </c>
      <c r="C19" s="421"/>
      <c r="D19" s="421"/>
      <c r="E19" s="421"/>
      <c r="F19" s="421"/>
      <c r="G19" s="421"/>
      <c r="H19" s="421"/>
      <c r="I19" s="421"/>
      <c r="J19" s="421"/>
      <c r="K19" s="421"/>
      <c r="L19" s="421"/>
      <c r="M19" s="421"/>
      <c r="N19" s="421"/>
      <c r="O19" s="421"/>
      <c r="P19" s="421"/>
      <c r="Q19" s="421"/>
      <c r="R19" s="421"/>
      <c r="S19" s="421"/>
      <c r="T19" s="421"/>
      <c r="U19" s="421"/>
      <c r="V19" s="421"/>
      <c r="W19" s="421"/>
      <c r="X19" s="421"/>
      <c r="Y19" s="421"/>
      <c r="Z19" s="421"/>
      <c r="AA19" s="421"/>
      <c r="AB19" s="421"/>
      <c r="AC19" s="422"/>
    </row>
    <row r="20" spans="1:29" ht="12" customHeight="1" x14ac:dyDescent="0.25">
      <c r="A20" s="112"/>
      <c r="B20" s="119"/>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27"/>
    </row>
    <row r="21" spans="1:29" x14ac:dyDescent="0.25">
      <c r="A21" s="112"/>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416" t="str">
        <f>'Sabit Bilgiler'!D33</f>
        <v>15.12.2021</v>
      </c>
      <c r="Z21" s="416"/>
      <c r="AA21" s="416"/>
      <c r="AB21" s="416"/>
      <c r="AC21" s="417"/>
    </row>
    <row r="22" spans="1:29" ht="15.75" x14ac:dyDescent="0.25">
      <c r="A22" s="112"/>
      <c r="B22" s="414" t="s">
        <v>171</v>
      </c>
      <c r="C22" s="414"/>
      <c r="D22" s="414"/>
      <c r="E22" s="414"/>
      <c r="F22" s="414"/>
      <c r="G22" s="414"/>
      <c r="H22" s="414"/>
      <c r="I22" s="414"/>
      <c r="J22" s="414"/>
      <c r="K22" s="414"/>
      <c r="L22" s="414"/>
      <c r="M22" s="414"/>
      <c r="N22" s="414"/>
      <c r="O22" s="414"/>
      <c r="P22" s="414"/>
      <c r="Q22" s="414"/>
      <c r="R22" s="414"/>
      <c r="S22" s="414"/>
      <c r="T22" s="414"/>
      <c r="U22" s="414"/>
      <c r="V22" s="414"/>
      <c r="W22" s="414"/>
      <c r="X22" s="414"/>
      <c r="Y22" s="414"/>
      <c r="Z22" s="414"/>
      <c r="AA22" s="414"/>
      <c r="AB22" s="414"/>
      <c r="AC22" s="415"/>
    </row>
    <row r="23" spans="1:29" ht="18" customHeight="1" x14ac:dyDescent="0.25">
      <c r="A23" s="112"/>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18"/>
    </row>
    <row r="24" spans="1:29" x14ac:dyDescent="0.25">
      <c r="A24" s="123"/>
      <c r="B24" s="419" t="str">
        <f>'Sabit Bilgiler'!B23</f>
        <v>Adem KOCABAY</v>
      </c>
      <c r="C24" s="419"/>
      <c r="D24" s="419"/>
      <c r="E24" s="106"/>
      <c r="F24" s="418">
        <f>Görevli!B7</f>
        <v>0</v>
      </c>
      <c r="G24" s="418"/>
      <c r="H24" s="418"/>
      <c r="I24" s="418"/>
      <c r="J24" s="418"/>
      <c r="K24" s="418"/>
      <c r="L24" s="237"/>
      <c r="M24" s="418">
        <f>Görevli!B9</f>
        <v>0</v>
      </c>
      <c r="N24" s="418"/>
      <c r="O24" s="418"/>
      <c r="P24" s="418"/>
      <c r="Q24" s="418"/>
      <c r="R24" s="418"/>
      <c r="S24" s="418"/>
      <c r="T24" s="128"/>
      <c r="U24" s="426">
        <f>Görevli!B11</f>
        <v>0</v>
      </c>
      <c r="V24" s="426"/>
      <c r="W24" s="426"/>
      <c r="X24" s="426"/>
      <c r="Y24" s="426"/>
      <c r="Z24" s="426"/>
      <c r="AA24" s="426"/>
      <c r="AB24" s="128"/>
      <c r="AC24" s="131"/>
    </row>
    <row r="25" spans="1:29" x14ac:dyDescent="0.25">
      <c r="A25" s="123"/>
      <c r="B25" s="430" t="str">
        <f>Görevli!B6</f>
        <v>Müdür Yardımcısı</v>
      </c>
      <c r="C25" s="430"/>
      <c r="D25" s="430"/>
      <c r="E25" s="106"/>
      <c r="F25" s="429">
        <f>Görevli!B8</f>
        <v>0</v>
      </c>
      <c r="G25" s="429"/>
      <c r="H25" s="429"/>
      <c r="I25" s="429"/>
      <c r="J25" s="429"/>
      <c r="K25" s="429"/>
      <c r="L25" s="238"/>
      <c r="M25" s="429">
        <f>Görevli!B10</f>
        <v>0</v>
      </c>
      <c r="N25" s="429"/>
      <c r="O25" s="429"/>
      <c r="P25" s="429"/>
      <c r="Q25" s="429"/>
      <c r="R25" s="429"/>
      <c r="S25" s="429"/>
      <c r="T25" s="129"/>
      <c r="U25" s="432">
        <f>Görevli!B12</f>
        <v>0</v>
      </c>
      <c r="V25" s="432"/>
      <c r="W25" s="432"/>
      <c r="X25" s="432"/>
      <c r="Y25" s="432"/>
      <c r="Z25" s="432"/>
      <c r="AA25" s="432"/>
      <c r="AB25" s="129"/>
      <c r="AC25" s="130"/>
    </row>
    <row r="26" spans="1:29" ht="14.25" customHeight="1" x14ac:dyDescent="0.25">
      <c r="A26" s="123"/>
      <c r="B26" s="124"/>
      <c r="C26" s="421"/>
      <c r="D26" s="421"/>
      <c r="E26" s="421"/>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31"/>
    </row>
    <row r="27" spans="1:29" x14ac:dyDescent="0.25">
      <c r="A27" s="132"/>
      <c r="B27" s="421" t="s">
        <v>150</v>
      </c>
      <c r="C27" s="421"/>
      <c r="D27" s="421"/>
      <c r="E27" s="421"/>
      <c r="F27" s="421"/>
      <c r="G27" s="421"/>
      <c r="H27" s="421"/>
      <c r="I27" s="421"/>
      <c r="J27" s="421"/>
      <c r="K27" s="421"/>
      <c r="L27" s="421"/>
      <c r="M27" s="421"/>
      <c r="N27" s="421"/>
      <c r="O27" s="421"/>
      <c r="P27" s="421"/>
      <c r="Q27" s="421"/>
      <c r="R27" s="421"/>
      <c r="S27" s="421"/>
      <c r="T27" s="421"/>
      <c r="U27" s="421"/>
      <c r="V27" s="421"/>
      <c r="W27" s="106"/>
      <c r="X27" s="106"/>
      <c r="Y27" s="106"/>
      <c r="Z27" s="106"/>
      <c r="AA27" s="106"/>
      <c r="AB27" s="106"/>
      <c r="AC27" s="118"/>
    </row>
    <row r="28" spans="1:29" x14ac:dyDescent="0.25">
      <c r="A28" s="132"/>
      <c r="B28" s="421" t="s">
        <v>81</v>
      </c>
      <c r="C28" s="421"/>
      <c r="D28" s="421"/>
      <c r="E28" s="421"/>
      <c r="F28" s="421"/>
      <c r="G28" s="421"/>
      <c r="H28" s="421"/>
      <c r="I28" s="421"/>
      <c r="J28" s="421"/>
      <c r="K28" s="421"/>
      <c r="L28" s="421"/>
      <c r="M28" s="421"/>
      <c r="N28" s="421"/>
      <c r="O28" s="421"/>
      <c r="P28" s="421"/>
      <c r="Q28" s="421"/>
      <c r="R28" s="421"/>
      <c r="S28" s="421"/>
      <c r="T28" s="421"/>
      <c r="U28" s="421"/>
      <c r="V28" s="421"/>
      <c r="W28" s="106"/>
      <c r="X28" s="106"/>
      <c r="Y28" s="106"/>
      <c r="Z28" s="106"/>
      <c r="AA28" s="106"/>
      <c r="AB28" s="106"/>
      <c r="AC28" s="118"/>
    </row>
    <row r="29" spans="1:29" ht="12" customHeight="1" thickBot="1" x14ac:dyDescent="0.3">
      <c r="A29" s="120"/>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4"/>
    </row>
    <row r="30" spans="1:29" ht="15" customHeight="1" x14ac:dyDescent="0.25">
      <c r="A30" s="428" t="s">
        <v>82</v>
      </c>
      <c r="B30" s="428"/>
      <c r="C30" s="428"/>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row>
  </sheetData>
  <sheetProtection formatCells="0" formatColumns="0" formatRows="0" insertColumns="0" insertRows="0" insertHyperlinks="0" deleteColumns="0" deleteRows="0" sort="0" autoFilter="0" pivotTables="0"/>
  <mergeCells count="48">
    <mergeCell ref="A7:E8"/>
    <mergeCell ref="A13:E14"/>
    <mergeCell ref="F14:M14"/>
    <mergeCell ref="Y14:AC14"/>
    <mergeCell ref="N14:X14"/>
    <mergeCell ref="F9:M9"/>
    <mergeCell ref="N9:U9"/>
    <mergeCell ref="V9:AC9"/>
    <mergeCell ref="A30:C30"/>
    <mergeCell ref="F26:M26"/>
    <mergeCell ref="N26:U26"/>
    <mergeCell ref="F25:K25"/>
    <mergeCell ref="B27:V27"/>
    <mergeCell ref="B28:V28"/>
    <mergeCell ref="C26:E26"/>
    <mergeCell ref="B25:D25"/>
    <mergeCell ref="V26:AC26"/>
    <mergeCell ref="M25:S25"/>
    <mergeCell ref="U25:AA25"/>
    <mergeCell ref="B22:AC22"/>
    <mergeCell ref="Y21:AC21"/>
    <mergeCell ref="F24:K24"/>
    <mergeCell ref="B15:E15"/>
    <mergeCell ref="B16:E16"/>
    <mergeCell ref="B24:D24"/>
    <mergeCell ref="D18:E18"/>
    <mergeCell ref="B19:AC19"/>
    <mergeCell ref="N15:X15"/>
    <mergeCell ref="Y15:AC15"/>
    <mergeCell ref="M24:S24"/>
    <mergeCell ref="U24:AA24"/>
    <mergeCell ref="F15:M15"/>
    <mergeCell ref="A1:AC1"/>
    <mergeCell ref="H3:S3"/>
    <mergeCell ref="A3:F3"/>
    <mergeCell ref="A4:F4"/>
    <mergeCell ref="F13:AC13"/>
    <mergeCell ref="B9:E9"/>
    <mergeCell ref="B10:E10"/>
    <mergeCell ref="B11:E11"/>
    <mergeCell ref="H4:AC4"/>
    <mergeCell ref="H5:J5"/>
    <mergeCell ref="K5:M5"/>
    <mergeCell ref="F7:AC7"/>
    <mergeCell ref="F8:M8"/>
    <mergeCell ref="N8:U8"/>
    <mergeCell ref="V8:AC8"/>
    <mergeCell ref="A5:F5"/>
  </mergeCells>
  <pageMargins left="0.25" right="0.25" top="0.75" bottom="0.75" header="0.3" footer="0.3"/>
  <pageSetup paperSize="9" scale="88" fitToWidth="0" fitToHeight="0" orientation="landscape" horizontalDpi="4294967293" vertic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8">
    <tabColor rgb="FFFFFF00"/>
  </sheetPr>
  <dimension ref="A1:S27"/>
  <sheetViews>
    <sheetView view="pageBreakPreview" zoomScale="85" zoomScaleSheetLayoutView="85" workbookViewId="0">
      <selection activeCell="A25" sqref="A1:I25"/>
    </sheetView>
  </sheetViews>
  <sheetFormatPr defaultColWidth="9.140625" defaultRowHeight="15" x14ac:dyDescent="0.25"/>
  <cols>
    <col min="1" max="1" width="7.5703125" style="1" bestFit="1" customWidth="1"/>
    <col min="2" max="2" width="9.140625" style="1"/>
    <col min="3" max="3" width="14.7109375" style="1" customWidth="1"/>
    <col min="4" max="4" width="7.28515625" style="1" customWidth="1"/>
    <col min="5" max="5" width="6" style="1" customWidth="1"/>
    <col min="6" max="6" width="7" style="1" customWidth="1"/>
    <col min="7" max="7" width="7.28515625" style="1" customWidth="1"/>
    <col min="8" max="8" width="9.140625" style="1"/>
    <col min="9" max="9" width="23.140625" style="1" customWidth="1"/>
    <col min="10" max="16384" width="9.140625" style="1"/>
  </cols>
  <sheetData>
    <row r="1" spans="1:19" ht="60.75" customHeight="1" x14ac:dyDescent="0.25">
      <c r="A1" s="265" t="s">
        <v>201</v>
      </c>
      <c r="B1" s="265"/>
      <c r="C1" s="265"/>
      <c r="D1" s="265"/>
      <c r="E1" s="265"/>
      <c r="F1" s="265"/>
      <c r="G1" s="265"/>
      <c r="H1" s="265"/>
      <c r="I1" s="265"/>
      <c r="J1" s="58"/>
    </row>
    <row r="2" spans="1:19" ht="18" customHeight="1" x14ac:dyDescent="0.25">
      <c r="A2" s="49" t="s">
        <v>147</v>
      </c>
      <c r="B2" s="56" t="str">
        <f>CONCATENATE('Sabit Bilgiler'!B62,"/",'Sabit Bilgiler'!B61,'Sabit Bilgiler'!B8)</f>
        <v>65158116-934.01.02-E/2021-1339221183</v>
      </c>
      <c r="C2" s="57"/>
      <c r="D2" s="57"/>
      <c r="E2" s="57"/>
      <c r="F2" s="57"/>
      <c r="G2" s="57"/>
      <c r="H2" s="57"/>
      <c r="I2" s="57"/>
      <c r="J2" s="58"/>
    </row>
    <row r="3" spans="1:19" ht="18" customHeight="1" x14ac:dyDescent="0.25">
      <c r="A3" s="49" t="s">
        <v>148</v>
      </c>
      <c r="B3" s="445" t="s">
        <v>75</v>
      </c>
      <c r="C3" s="445"/>
      <c r="D3" s="445"/>
      <c r="E3" s="57"/>
      <c r="F3" s="57"/>
      <c r="G3" s="57"/>
      <c r="H3" s="57"/>
      <c r="I3" s="57"/>
      <c r="J3" s="58"/>
    </row>
    <row r="4" spans="1:19" ht="18" customHeight="1" x14ac:dyDescent="0.25">
      <c r="A4" s="133"/>
      <c r="B4" s="84"/>
      <c r="C4" s="84"/>
      <c r="D4" s="84"/>
      <c r="E4" s="81"/>
      <c r="F4" s="81"/>
      <c r="G4" s="81"/>
      <c r="H4" s="81"/>
      <c r="I4" s="81"/>
      <c r="J4" s="58"/>
    </row>
    <row r="5" spans="1:19" x14ac:dyDescent="0.25">
      <c r="A5" s="133"/>
      <c r="B5" s="84"/>
      <c r="C5" s="84"/>
      <c r="D5" s="84"/>
      <c r="E5" s="81"/>
      <c r="F5" s="81"/>
      <c r="G5" s="81"/>
      <c r="H5" s="81"/>
      <c r="I5" s="81"/>
      <c r="J5" s="58"/>
    </row>
    <row r="6" spans="1:19" ht="60" customHeight="1" x14ac:dyDescent="0.25">
      <c r="A6" s="443" t="str">
        <f>CONCATENATE("               ","Okulumuz Yeşilhisar Mesleki ve Teknik Anadolu Lisesi Müdürlüğü  ",'Sabit Bilgiler'!B50," mali yılı içinde"," ",'Sabit Bilgiler'!B48," ","için"," ",'Sabit Bilgiler'!F33," ","tarih ve"," ",'Sabit Bilgiler'!B41," ","nolu faturada yazılı"," ",'Sabit Bilgiler'!B60," ","malzemenin"," ",'Sabit Bilgiler'!B35," ","den/dan alındığı ve teslim edildiği, söz konusu malzemenin sorumluluğunun idaremize ait olduğunu beyan ederiz.")</f>
        <v xml:space="preserve">               Okulumuz Yeşilhisar Mesleki ve Teknik Anadolu Lisesi Müdürlüğü  2021 mali yılı içinde Kırtasiye Malzemesi Alımı için 17.12.2021 tarih ve A055511 nolu faturada yazılı 1(Bir) Kalem malzemenin FİLİZ KIRTASİYE den/dan alındığı ve teslim edildiği, söz konusu malzemenin sorumluluğunun idaremize ait olduğunu beyan ederiz.</v>
      </c>
      <c r="B6" s="443"/>
      <c r="C6" s="443"/>
      <c r="D6" s="443"/>
      <c r="E6" s="443"/>
      <c r="F6" s="443"/>
      <c r="G6" s="443"/>
      <c r="H6" s="443"/>
      <c r="I6" s="443"/>
      <c r="K6" s="442"/>
      <c r="L6" s="442"/>
      <c r="M6" s="442"/>
      <c r="N6" s="442"/>
      <c r="O6" s="442"/>
      <c r="P6" s="442"/>
      <c r="Q6" s="442"/>
      <c r="R6" s="442"/>
      <c r="S6" s="442"/>
    </row>
    <row r="7" spans="1:19" x14ac:dyDescent="0.25">
      <c r="A7" s="442" t="str">
        <f>CONCATENATE("                 ","Faturadaki","  ",'Sabit Bilgiler'!B60,"  ","malzeme teklifte belirtilen özellikleri taşıdığından teslim alınmıştır.")</f>
        <v xml:space="preserve">                 Faturadaki  1(Bir) Kalem  malzeme teklifte belirtilen özellikleri taşıdığından teslim alınmıştır.</v>
      </c>
      <c r="B7" s="442"/>
      <c r="C7" s="442"/>
      <c r="D7" s="442"/>
      <c r="E7" s="442"/>
      <c r="F7" s="442"/>
      <c r="G7" s="442"/>
      <c r="H7" s="442"/>
      <c r="I7" s="442"/>
    </row>
    <row r="8" spans="1:19" x14ac:dyDescent="0.25">
      <c r="A8" s="442" t="s">
        <v>149</v>
      </c>
      <c r="B8" s="442"/>
      <c r="C8" s="442"/>
      <c r="D8" s="442"/>
      <c r="E8" s="442"/>
      <c r="F8" s="442"/>
      <c r="G8" s="442"/>
      <c r="H8" s="442"/>
      <c r="I8" s="442"/>
    </row>
    <row r="9" spans="1:19" x14ac:dyDescent="0.25">
      <c r="A9" s="59"/>
      <c r="B9" s="59"/>
      <c r="C9" s="59"/>
      <c r="D9" s="59"/>
      <c r="E9" s="59"/>
      <c r="F9" s="59"/>
      <c r="G9" s="59"/>
      <c r="H9" s="59"/>
      <c r="I9" s="59"/>
    </row>
    <row r="10" spans="1:19" x14ac:dyDescent="0.25">
      <c r="A10" s="59"/>
      <c r="B10" s="59"/>
      <c r="C10" s="59"/>
      <c r="D10" s="59"/>
      <c r="E10" s="59"/>
      <c r="F10" s="59"/>
      <c r="G10" s="59"/>
      <c r="H10" s="59"/>
      <c r="I10" s="59"/>
    </row>
    <row r="11" spans="1:19" x14ac:dyDescent="0.25">
      <c r="A11" s="59"/>
      <c r="B11" s="59"/>
      <c r="C11" s="59"/>
      <c r="D11" s="59"/>
      <c r="E11" s="59"/>
      <c r="F11" s="59"/>
      <c r="G11" s="59"/>
      <c r="H11" s="59"/>
      <c r="I11" s="59"/>
    </row>
    <row r="12" spans="1:19" x14ac:dyDescent="0.25">
      <c r="A12" s="59"/>
      <c r="B12" s="59"/>
      <c r="C12" s="59"/>
      <c r="D12" s="59"/>
      <c r="E12" s="59"/>
      <c r="F12" s="59"/>
      <c r="G12" s="59"/>
      <c r="H12" s="59"/>
      <c r="I12" s="59"/>
    </row>
    <row r="13" spans="1:19" x14ac:dyDescent="0.25">
      <c r="A13" s="444" t="s">
        <v>114</v>
      </c>
      <c r="B13" s="444"/>
      <c r="C13" s="444"/>
      <c r="D13" s="440" t="s">
        <v>45</v>
      </c>
      <c r="E13" s="440"/>
      <c r="F13" s="440"/>
      <c r="G13" s="440"/>
      <c r="H13" s="440" t="s">
        <v>45</v>
      </c>
      <c r="I13" s="440"/>
    </row>
    <row r="14" spans="1:19" ht="15" customHeight="1" x14ac:dyDescent="0.25">
      <c r="A14" s="440" t="str">
        <f>Görevli!B19</f>
        <v>Adem KOCABAY</v>
      </c>
      <c r="B14" s="440"/>
      <c r="C14" s="440"/>
      <c r="D14" s="440" t="str">
        <f>Görevli!B21</f>
        <v>Yakup ÇİFTÇİ</v>
      </c>
      <c r="E14" s="440"/>
      <c r="F14" s="440"/>
      <c r="G14" s="440"/>
      <c r="H14" s="440" t="str">
        <f>Görevli!B23</f>
        <v>Murat ŞAHİN</v>
      </c>
      <c r="I14" s="440"/>
    </row>
    <row r="15" spans="1:19" ht="15" customHeight="1" x14ac:dyDescent="0.25">
      <c r="A15" s="438" t="str">
        <f>Görevli!B20</f>
        <v>Müdür Yardımcısı</v>
      </c>
      <c r="B15" s="438"/>
      <c r="C15" s="438"/>
      <c r="D15" s="438" t="str">
        <f>Görevli!B22</f>
        <v>Alan Şefi</v>
      </c>
      <c r="E15" s="438"/>
      <c r="F15" s="438"/>
      <c r="G15" s="438"/>
      <c r="H15" s="438" t="str">
        <f>Görevli!B24</f>
        <v>Matematik Öğretmeni</v>
      </c>
      <c r="I15" s="438"/>
    </row>
    <row r="16" spans="1:19" x14ac:dyDescent="0.25">
      <c r="A16" s="440"/>
      <c r="B16" s="440"/>
      <c r="C16" s="440"/>
      <c r="D16" s="59"/>
      <c r="E16" s="59"/>
      <c r="F16" s="59"/>
      <c r="G16" s="59"/>
      <c r="H16" s="59"/>
      <c r="I16" s="59"/>
    </row>
    <row r="17" spans="1:9" x14ac:dyDescent="0.25">
      <c r="A17" s="440"/>
      <c r="B17" s="440"/>
      <c r="C17" s="440"/>
      <c r="D17" s="440"/>
      <c r="E17" s="440"/>
      <c r="F17" s="440"/>
      <c r="G17" s="440"/>
      <c r="H17" s="440"/>
      <c r="I17" s="440"/>
    </row>
    <row r="18" spans="1:9" x14ac:dyDescent="0.25">
      <c r="A18" s="59"/>
      <c r="B18" s="59"/>
      <c r="C18" s="59"/>
      <c r="D18" s="59"/>
      <c r="E18" s="59"/>
      <c r="F18" s="59"/>
      <c r="G18" s="59"/>
      <c r="H18" s="59"/>
      <c r="I18" s="59"/>
    </row>
    <row r="19" spans="1:9" x14ac:dyDescent="0.25">
      <c r="A19" s="59"/>
      <c r="B19" s="59"/>
      <c r="C19" s="59"/>
      <c r="D19" s="59"/>
      <c r="E19" s="59"/>
      <c r="F19" s="59"/>
      <c r="G19" s="59"/>
      <c r="H19" s="59"/>
      <c r="I19" s="59"/>
    </row>
    <row r="20" spans="1:9" x14ac:dyDescent="0.25">
      <c r="A20" s="59"/>
      <c r="B20" s="59"/>
      <c r="C20" s="59"/>
      <c r="D20" s="59"/>
      <c r="E20" s="59"/>
      <c r="F20" s="59"/>
      <c r="G20" s="59"/>
      <c r="H20" s="59"/>
      <c r="I20" s="59"/>
    </row>
    <row r="21" spans="1:9" x14ac:dyDescent="0.25">
      <c r="A21" s="60"/>
      <c r="B21" s="60"/>
      <c r="C21" s="60"/>
      <c r="D21" s="60"/>
      <c r="E21" s="60"/>
      <c r="F21" s="60"/>
      <c r="G21" s="60"/>
      <c r="H21" s="60"/>
      <c r="I21" s="60"/>
    </row>
    <row r="22" spans="1:9" x14ac:dyDescent="0.25">
      <c r="A22" s="439" t="s">
        <v>70</v>
      </c>
      <c r="B22" s="439"/>
      <c r="C22" s="439"/>
      <c r="D22" s="439"/>
      <c r="E22" s="439"/>
      <c r="F22" s="439"/>
      <c r="G22" s="439"/>
      <c r="H22" s="439"/>
      <c r="I22" s="439"/>
    </row>
    <row r="23" spans="1:9" x14ac:dyDescent="0.25">
      <c r="A23" s="441" t="str">
        <f>'Sabit Bilgiler'!G33</f>
        <v>17.12.2021</v>
      </c>
      <c r="B23" s="441"/>
      <c r="C23" s="441"/>
      <c r="D23" s="441"/>
      <c r="E23" s="441"/>
      <c r="F23" s="441"/>
      <c r="G23" s="441"/>
      <c r="H23" s="441"/>
      <c r="I23" s="441"/>
    </row>
    <row r="24" spans="1:9" x14ac:dyDescent="0.25">
      <c r="A24" s="439" t="str">
        <f>'Sabit Bilgiler'!B26</f>
        <v>Yasin CEPECİ</v>
      </c>
      <c r="B24" s="439"/>
      <c r="C24" s="439"/>
      <c r="D24" s="439"/>
      <c r="E24" s="439"/>
      <c r="F24" s="439"/>
      <c r="G24" s="439"/>
      <c r="H24" s="439"/>
      <c r="I24" s="439"/>
    </row>
    <row r="25" spans="1:9" x14ac:dyDescent="0.25">
      <c r="A25" s="437" t="str">
        <f>'Sabit Bilgiler'!B27</f>
        <v>Okul Müdürü</v>
      </c>
      <c r="B25" s="437"/>
      <c r="C25" s="437"/>
      <c r="D25" s="437"/>
      <c r="E25" s="437"/>
      <c r="F25" s="437"/>
      <c r="G25" s="437"/>
      <c r="H25" s="437"/>
      <c r="I25" s="437"/>
    </row>
    <row r="26" spans="1:9" x14ac:dyDescent="0.25">
      <c r="A26" s="439"/>
      <c r="B26" s="439"/>
      <c r="C26" s="439"/>
      <c r="D26" s="439"/>
      <c r="E26" s="439"/>
      <c r="F26" s="439"/>
      <c r="G26" s="439"/>
      <c r="H26" s="439"/>
      <c r="I26" s="439"/>
    </row>
    <row r="27" spans="1:9" x14ac:dyDescent="0.25">
      <c r="A27" s="60"/>
      <c r="B27" s="60"/>
      <c r="C27" s="60"/>
      <c r="D27" s="60"/>
      <c r="E27" s="60"/>
      <c r="F27" s="60"/>
      <c r="G27" s="60"/>
      <c r="H27" s="60"/>
      <c r="I27" s="60"/>
    </row>
  </sheetData>
  <sheetProtection formatCells="0" formatColumns="0" formatRows="0" insertColumns="0" insertRows="0" insertHyperlinks="0" deleteColumns="0" deleteRows="0" sort="0" autoFilter="0" pivotTables="0"/>
  <mergeCells count="24">
    <mergeCell ref="K6:S6"/>
    <mergeCell ref="A1:I1"/>
    <mergeCell ref="A22:I22"/>
    <mergeCell ref="A6:I6"/>
    <mergeCell ref="A7:I7"/>
    <mergeCell ref="G17:I17"/>
    <mergeCell ref="A13:C13"/>
    <mergeCell ref="A14:C14"/>
    <mergeCell ref="H13:I13"/>
    <mergeCell ref="H15:I15"/>
    <mergeCell ref="H14:I14"/>
    <mergeCell ref="B3:D3"/>
    <mergeCell ref="D13:G13"/>
    <mergeCell ref="A8:I8"/>
    <mergeCell ref="D14:G14"/>
    <mergeCell ref="D15:G15"/>
    <mergeCell ref="A25:I25"/>
    <mergeCell ref="A15:C15"/>
    <mergeCell ref="A26:I26"/>
    <mergeCell ref="A16:C16"/>
    <mergeCell ref="A17:C17"/>
    <mergeCell ref="D17:F17"/>
    <mergeCell ref="A23:I23"/>
    <mergeCell ref="A24:I24"/>
  </mergeCells>
  <phoneticPr fontId="0" type="noConversion"/>
  <pageMargins left="0.55118110236220474" right="0.55118110236220474" top="0.74803149606299213" bottom="0.74803149606299213" header="0.31496062992125984" footer="0.31496062992125984"/>
  <pageSetup paperSize="9" scale="99" orientation="portrait"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9">
    <tabColor rgb="FF00B0F0"/>
  </sheetPr>
  <dimension ref="A2:N27"/>
  <sheetViews>
    <sheetView view="pageBreakPreview" zoomScaleSheetLayoutView="100" workbookViewId="0">
      <selection activeCell="G23" sqref="G23"/>
    </sheetView>
  </sheetViews>
  <sheetFormatPr defaultColWidth="9.140625" defaultRowHeight="15" x14ac:dyDescent="0.25"/>
  <cols>
    <col min="1" max="1" width="5.7109375" style="34" customWidth="1"/>
    <col min="2" max="8" width="10" style="34" customWidth="1"/>
    <col min="9" max="9" width="10.5703125" style="34" customWidth="1"/>
    <col min="10" max="11" width="9.140625" style="34"/>
    <col min="12" max="12" width="10.140625" style="34" bestFit="1" customWidth="1"/>
    <col min="13" max="16384" width="9.140625" style="34"/>
  </cols>
  <sheetData>
    <row r="2" spans="1:14" ht="15.75" x14ac:dyDescent="0.25">
      <c r="A2" s="450" t="s">
        <v>204</v>
      </c>
      <c r="B2" s="450"/>
      <c r="C2" s="450"/>
      <c r="D2" s="450"/>
      <c r="E2" s="450"/>
      <c r="F2" s="450"/>
      <c r="G2" s="450"/>
      <c r="H2" s="450"/>
      <c r="I2" s="450"/>
    </row>
    <row r="3" spans="1:14" ht="15.75" x14ac:dyDescent="0.25">
      <c r="A3" s="135"/>
      <c r="B3" s="135"/>
      <c r="C3" s="135"/>
      <c r="D3" s="135"/>
      <c r="E3" s="135"/>
      <c r="F3" s="135"/>
      <c r="G3" s="451" t="s">
        <v>181</v>
      </c>
      <c r="H3" s="451"/>
      <c r="I3" s="135"/>
    </row>
    <row r="5" spans="1:14" ht="24.75" customHeight="1" x14ac:dyDescent="0.25"/>
    <row r="6" spans="1:14" ht="46.5" customHeight="1" x14ac:dyDescent="0.25">
      <c r="A6" s="448" t="str">
        <f>CONCATENATE("            ",'Sabit Bilgiler'!B48," ","ihalesi sonucunda","  ",'Sabit Bilgiler'!F33,"  ","tarih ve","  ",'Sabit Bilgiler'!B41,"  ","nolu faturadaki tutarın adıma kayıtlı","  ",'Sabit Bilgiler'!B37,"  ",'Sabit Bilgiler'!B38,"  ","hesabına yatırılması hususunda;")</f>
        <v xml:space="preserve">            Kırtasiye Malzemesi Alımı ihalesi sonucunda  17.12.2021  tarih ve  A055511  nolu faturadaki tutarın adıma kayıtlı  KUVEYT TÜRK BANKASI  TR260020500009129745900001  hesabına yatırılması hususunda;</v>
      </c>
      <c r="B6" s="448"/>
      <c r="C6" s="448"/>
      <c r="D6" s="448"/>
      <c r="E6" s="448"/>
      <c r="F6" s="448"/>
      <c r="G6" s="448"/>
      <c r="H6" s="448"/>
      <c r="I6" s="448"/>
    </row>
    <row r="7" spans="1:14" x14ac:dyDescent="0.25">
      <c r="A7" s="452" t="s">
        <v>137</v>
      </c>
      <c r="B7" s="453"/>
      <c r="C7" s="453"/>
      <c r="D7" s="453"/>
      <c r="E7" s="453"/>
      <c r="F7" s="453"/>
      <c r="G7" s="453"/>
      <c r="H7" s="453"/>
      <c r="I7" s="453"/>
      <c r="N7" s="85"/>
    </row>
    <row r="13" spans="1:14" x14ac:dyDescent="0.25">
      <c r="G13" s="86"/>
      <c r="L13" s="86"/>
    </row>
    <row r="14" spans="1:14" x14ac:dyDescent="0.25">
      <c r="F14" s="449" t="str">
        <f>'Sabit Bilgiler'!F33</f>
        <v>17.12.2021</v>
      </c>
      <c r="G14" s="449"/>
      <c r="H14" s="449"/>
      <c r="I14" s="449"/>
    </row>
    <row r="16" spans="1:14" x14ac:dyDescent="0.25">
      <c r="F16" s="449"/>
      <c r="G16" s="449"/>
      <c r="H16" s="449"/>
      <c r="I16" s="449"/>
    </row>
    <row r="17" spans="1:12" x14ac:dyDescent="0.25">
      <c r="F17" s="449" t="str">
        <f>'Sabit Bilgiler'!B35</f>
        <v>FİLİZ KIRTASİYE</v>
      </c>
      <c r="G17" s="446"/>
      <c r="H17" s="446"/>
      <c r="I17" s="446"/>
    </row>
    <row r="18" spans="1:12" x14ac:dyDescent="0.25">
      <c r="F18" s="87"/>
      <c r="G18" s="88"/>
      <c r="H18" s="88"/>
      <c r="I18" s="88"/>
    </row>
    <row r="19" spans="1:12" x14ac:dyDescent="0.25">
      <c r="F19" s="87"/>
      <c r="G19" s="88"/>
      <c r="H19" s="88"/>
      <c r="I19" s="88"/>
    </row>
    <row r="20" spans="1:12" ht="31.15" customHeight="1" x14ac:dyDescent="0.25">
      <c r="A20" s="448" t="str">
        <f>CONCATENATE("            ","Bu dilekçe fatura tutarının","  ",'Sabit Bilgiler'!B37,"  ",'Sabit Bilgiler'!B38,"  ","iban nolu hesaba ödenmesi uygundur.")</f>
        <v xml:space="preserve">            Bu dilekçe fatura tutarının  KUVEYT TÜRK BANKASI  TR260020500009129745900001  iban nolu hesaba ödenmesi uygundur.</v>
      </c>
      <c r="B20" s="448"/>
      <c r="C20" s="448"/>
      <c r="D20" s="448"/>
      <c r="E20" s="448"/>
      <c r="F20" s="448"/>
      <c r="G20" s="448"/>
      <c r="H20" s="448"/>
      <c r="I20" s="448"/>
    </row>
    <row r="26" spans="1:12" x14ac:dyDescent="0.25">
      <c r="A26" s="447" t="s">
        <v>193</v>
      </c>
      <c r="B26" s="446"/>
      <c r="C26" s="446"/>
      <c r="D26" s="446"/>
      <c r="E26" s="446"/>
      <c r="F26" s="446"/>
      <c r="G26" s="446"/>
      <c r="H26" s="446"/>
      <c r="I26" s="446"/>
      <c r="L26" s="206" t="s">
        <v>183</v>
      </c>
    </row>
    <row r="27" spans="1:12" x14ac:dyDescent="0.25">
      <c r="A27" s="446" t="s">
        <v>22</v>
      </c>
      <c r="B27" s="446"/>
      <c r="C27" s="446"/>
      <c r="D27" s="446"/>
      <c r="E27" s="446"/>
      <c r="F27" s="446"/>
      <c r="G27" s="446"/>
      <c r="H27" s="446"/>
      <c r="I27" s="446"/>
    </row>
  </sheetData>
  <sheetProtection formatCells="0" formatColumns="0" formatRows="0" insertColumns="0" insertRows="0" insertHyperlinks="0" deleteColumns="0" deleteRows="0" sort="0" autoFilter="0" pivotTables="0"/>
  <mergeCells count="10">
    <mergeCell ref="A27:I27"/>
    <mergeCell ref="A26:I26"/>
    <mergeCell ref="A20:I20"/>
    <mergeCell ref="F14:I14"/>
    <mergeCell ref="A2:I2"/>
    <mergeCell ref="G3:H3"/>
    <mergeCell ref="F16:I16"/>
    <mergeCell ref="F17:I17"/>
    <mergeCell ref="A7:I7"/>
    <mergeCell ref="A6:I6"/>
  </mergeCells>
  <pageMargins left="0.74803149606299213" right="0.74803149606299213" top="1.1417322834645669" bottom="1.1417322834645669" header="0.51181102362204722" footer="0.51181102362204722"/>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Sabit Bilgiler</vt:lpstr>
      <vt:lpstr>Görevli</vt:lpstr>
      <vt:lpstr>1ihtiyac Lüzum</vt:lpstr>
      <vt:lpstr>2Yaklaşık Maliyet</vt:lpstr>
      <vt:lpstr>3Onay Belgesi </vt:lpstr>
      <vt:lpstr>4Teklif</vt:lpstr>
      <vt:lpstr>4Fiyat Araştırma Tutanağı</vt:lpstr>
      <vt:lpstr>5Teslim Alma</vt:lpstr>
      <vt:lpstr>Dilekçe</vt:lpstr>
      <vt:lpstr>İhale İptal Dilekçesi</vt:lpstr>
      <vt:lpstr>'1ihtiyac Lüzum'!Print_Area</vt:lpstr>
      <vt:lpstr>'2Yaklaşık Maliyet'!Print_Area</vt:lpstr>
      <vt:lpstr>'3Onay Belgesi '!Print_Area</vt:lpstr>
      <vt:lpstr>'4Fiyat Araştırma Tutanağı'!Print_Area</vt:lpstr>
      <vt:lpstr>'4Teklif'!Print_Area</vt:lpstr>
      <vt:lpstr>'5Teslim Alma'!Print_Area</vt:lpstr>
      <vt:lpstr>Dilekçe!Print_Area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PINARBAŞI EML</dc:creator>
  <cp:lastModifiedBy>overseer</cp:lastModifiedBy>
  <cp:lastPrinted>2021-12-14T15:04:57Z</cp:lastPrinted>
  <dcterms:created xsi:type="dcterms:W3CDTF">2009-10-09T16:06:57Z</dcterms:created>
  <dcterms:modified xsi:type="dcterms:W3CDTF">2021-12-19T20:04:27Z</dcterms:modified>
</cp:coreProperties>
</file>